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D2431E3C-5AC0-4630-A1E8-FDAC9A3476B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ositions_legacy_view (3)" sheetId="1" r:id="rId1"/>
  </sheets>
  <calcPr calcId="191029"/>
</workbook>
</file>

<file path=xl/calcChain.xml><?xml version="1.0" encoding="utf-8"?>
<calcChain xmlns="http://schemas.openxmlformats.org/spreadsheetml/2006/main">
  <c r="F30" i="1" l="1"/>
  <c r="F48" i="1"/>
  <c r="N55" i="1"/>
  <c r="F2" i="1"/>
  <c r="AX70" i="1"/>
  <c r="AU70" i="1"/>
  <c r="AR70" i="1"/>
  <c r="AO70" i="1"/>
  <c r="AL70" i="1"/>
  <c r="AI70" i="1"/>
  <c r="AF70" i="1"/>
  <c r="AC70" i="1"/>
  <c r="Z70" i="1"/>
  <c r="W70" i="1"/>
  <c r="T70" i="1"/>
  <c r="N70" i="1"/>
  <c r="L70" i="1" s="1"/>
  <c r="M70" i="1"/>
  <c r="F46" i="1"/>
  <c r="N4" i="1"/>
  <c r="N8" i="1"/>
  <c r="L8" i="1" s="1"/>
  <c r="N17" i="1"/>
  <c r="L17" i="1" s="1"/>
  <c r="N68" i="1"/>
  <c r="L68" i="1" s="1"/>
  <c r="N41" i="1"/>
  <c r="L41" i="1" s="1"/>
  <c r="N50" i="1"/>
  <c r="L50" i="1" s="1"/>
  <c r="N20" i="1"/>
  <c r="L20" i="1" s="1"/>
  <c r="N21" i="1"/>
  <c r="L21" i="1" s="1"/>
  <c r="N51" i="1"/>
  <c r="L51" i="1" s="1"/>
  <c r="N36" i="1"/>
  <c r="L36" i="1" s="1"/>
  <c r="N29" i="1"/>
  <c r="L29" i="1" s="1"/>
  <c r="N40" i="1"/>
  <c r="L40" i="1" s="1"/>
  <c r="N18" i="1"/>
  <c r="L18" i="1" s="1"/>
  <c r="N54" i="1"/>
  <c r="L54" i="1" s="1"/>
  <c r="N65" i="1"/>
  <c r="L65" i="1" s="1"/>
  <c r="N53" i="1"/>
  <c r="L53" i="1" s="1"/>
  <c r="N60" i="1"/>
  <c r="L60" i="1" s="1"/>
  <c r="N37" i="1"/>
  <c r="L37" i="1" s="1"/>
  <c r="N49" i="1"/>
  <c r="L49" i="1" s="1"/>
  <c r="N45" i="1"/>
  <c r="L45" i="1" s="1"/>
  <c r="N16" i="1"/>
  <c r="L16" i="1" s="1"/>
  <c r="N19" i="1"/>
  <c r="L19" i="1" s="1"/>
  <c r="N66" i="1"/>
  <c r="L66" i="1" s="1"/>
  <c r="N69" i="1"/>
  <c r="L69" i="1" s="1"/>
  <c r="N24" i="1"/>
  <c r="L24" i="1" s="1"/>
  <c r="N63" i="1"/>
  <c r="L63" i="1" s="1"/>
  <c r="N52" i="1"/>
  <c r="L52" i="1" s="1"/>
  <c r="N44" i="1"/>
  <c r="L44" i="1" s="1"/>
  <c r="N56" i="1"/>
  <c r="L56" i="1" s="1"/>
  <c r="N57" i="1"/>
  <c r="L57" i="1" s="1"/>
  <c r="N43" i="1"/>
  <c r="L43" i="1" s="1"/>
  <c r="N9" i="1"/>
  <c r="L9" i="1" s="1"/>
  <c r="N25" i="1"/>
  <c r="L25" i="1" s="1"/>
  <c r="N58" i="1"/>
  <c r="L58" i="1" s="1"/>
  <c r="L55" i="1"/>
  <c r="N6" i="1"/>
  <c r="L6" i="1" s="1"/>
  <c r="N64" i="1"/>
  <c r="L64" i="1" s="1"/>
  <c r="N35" i="1"/>
  <c r="L35" i="1" s="1"/>
  <c r="N62" i="1"/>
  <c r="L62" i="1" s="1"/>
  <c r="N42" i="1"/>
  <c r="L42" i="1" s="1"/>
  <c r="N31" i="1"/>
  <c r="L31" i="1" s="1"/>
  <c r="N39" i="1"/>
  <c r="L39" i="1" s="1"/>
  <c r="N61" i="1"/>
  <c r="L61" i="1" s="1"/>
  <c r="N67" i="1"/>
  <c r="L67" i="1" s="1"/>
  <c r="N27" i="1"/>
  <c r="L27" i="1" s="1"/>
  <c r="N59" i="1"/>
  <c r="L59" i="1" s="1"/>
  <c r="N23" i="1"/>
  <c r="L23" i="1" s="1"/>
  <c r="N28" i="1"/>
  <c r="L28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M46" i="1"/>
  <c r="M32" i="1"/>
  <c r="M33" i="1"/>
  <c r="M34" i="1"/>
  <c r="M35" i="1"/>
  <c r="M36" i="1"/>
  <c r="M37" i="1"/>
  <c r="M38" i="1"/>
  <c r="M39" i="1"/>
  <c r="M40" i="1"/>
  <c r="M30" i="1"/>
  <c r="M41" i="1"/>
  <c r="M42" i="1"/>
  <c r="M43" i="1"/>
  <c r="M44" i="1"/>
  <c r="M45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55" i="1"/>
  <c r="M5" i="1"/>
  <c r="AC50" i="1" l="1"/>
  <c r="AF50" i="1"/>
  <c r="AI50" i="1"/>
  <c r="AL50" i="1"/>
  <c r="AO50" i="1"/>
  <c r="AR50" i="1"/>
  <c r="AU50" i="1"/>
  <c r="AX50" i="1"/>
  <c r="AC16" i="1"/>
  <c r="AF16" i="1"/>
  <c r="AI16" i="1"/>
  <c r="AL16" i="1"/>
  <c r="AO16" i="1"/>
  <c r="AR16" i="1"/>
  <c r="AU16" i="1"/>
  <c r="AX16" i="1"/>
  <c r="AC29" i="1"/>
  <c r="AF29" i="1"/>
  <c r="AI29" i="1"/>
  <c r="AL29" i="1"/>
  <c r="AO29" i="1"/>
  <c r="AR29" i="1"/>
  <c r="AU29" i="1"/>
  <c r="AX29" i="1"/>
  <c r="AC46" i="1"/>
  <c r="AF46" i="1"/>
  <c r="AI46" i="1"/>
  <c r="AL46" i="1"/>
  <c r="AO46" i="1"/>
  <c r="AR46" i="1"/>
  <c r="AU46" i="1"/>
  <c r="AX46" i="1"/>
  <c r="AC45" i="1"/>
  <c r="AF45" i="1"/>
  <c r="AI45" i="1"/>
  <c r="AL45" i="1"/>
  <c r="AO45" i="1"/>
  <c r="AR45" i="1"/>
  <c r="AU45" i="1"/>
  <c r="AX45" i="1"/>
  <c r="AC47" i="1"/>
  <c r="AF47" i="1"/>
  <c r="AI47" i="1"/>
  <c r="AL47" i="1"/>
  <c r="AO47" i="1"/>
  <c r="AR47" i="1"/>
  <c r="AU47" i="1"/>
  <c r="AX47" i="1"/>
  <c r="AC52" i="1"/>
  <c r="AF52" i="1"/>
  <c r="AI52" i="1"/>
  <c r="AL52" i="1"/>
  <c r="AO52" i="1"/>
  <c r="AR52" i="1"/>
  <c r="AU52" i="1"/>
  <c r="AX52" i="1"/>
  <c r="AF14" i="1"/>
  <c r="AI14" i="1"/>
  <c r="AL14" i="1"/>
  <c r="AO14" i="1"/>
  <c r="AR14" i="1"/>
  <c r="AU14" i="1"/>
  <c r="AX14" i="1"/>
  <c r="AC23" i="1"/>
  <c r="AF23" i="1"/>
  <c r="AI23" i="1"/>
  <c r="AL23" i="1"/>
  <c r="AO23" i="1"/>
  <c r="AR23" i="1"/>
  <c r="AU23" i="1"/>
  <c r="AX23" i="1"/>
  <c r="AC27" i="1"/>
  <c r="AF27" i="1"/>
  <c r="AI27" i="1"/>
  <c r="AL27" i="1"/>
  <c r="AO27" i="1"/>
  <c r="AR27" i="1"/>
  <c r="AU27" i="1"/>
  <c r="AX27" i="1"/>
  <c r="AC28" i="1"/>
  <c r="AF28" i="1"/>
  <c r="AI28" i="1"/>
  <c r="AL28" i="1"/>
  <c r="AO28" i="1"/>
  <c r="AR28" i="1"/>
  <c r="AU28" i="1"/>
  <c r="AX28" i="1"/>
  <c r="AC31" i="1"/>
  <c r="AF31" i="1"/>
  <c r="AI31" i="1"/>
  <c r="AL31" i="1"/>
  <c r="AO31" i="1"/>
  <c r="AR31" i="1"/>
  <c r="AU31" i="1"/>
  <c r="AX31" i="1"/>
  <c r="AF32" i="1"/>
  <c r="AI32" i="1"/>
  <c r="AL32" i="1"/>
  <c r="AO32" i="1"/>
  <c r="AR32" i="1"/>
  <c r="AU32" i="1"/>
  <c r="AX32" i="1"/>
  <c r="AC39" i="1"/>
  <c r="AF39" i="1"/>
  <c r="AI39" i="1"/>
  <c r="AL39" i="1"/>
  <c r="AO39" i="1"/>
  <c r="AR39" i="1"/>
  <c r="AU39" i="1"/>
  <c r="AX39" i="1"/>
  <c r="AC8" i="1"/>
  <c r="AF8" i="1"/>
  <c r="AI8" i="1"/>
  <c r="AL8" i="1"/>
  <c r="AO8" i="1"/>
  <c r="AR8" i="1"/>
  <c r="AU8" i="1"/>
  <c r="AX8" i="1"/>
  <c r="AC18" i="1"/>
  <c r="AF18" i="1"/>
  <c r="AI18" i="1"/>
  <c r="AL18" i="1"/>
  <c r="AO18" i="1"/>
  <c r="AR18" i="1"/>
  <c r="AU18" i="1"/>
  <c r="AX18" i="1"/>
  <c r="AC19" i="1"/>
  <c r="AF19" i="1"/>
  <c r="AI19" i="1"/>
  <c r="AL19" i="1"/>
  <c r="AO19" i="1"/>
  <c r="AR19" i="1"/>
  <c r="AU19" i="1"/>
  <c r="AX19" i="1"/>
  <c r="AC24" i="1"/>
  <c r="AF24" i="1"/>
  <c r="AI24" i="1"/>
  <c r="AL24" i="1"/>
  <c r="AO24" i="1"/>
  <c r="AR24" i="1"/>
  <c r="AU24" i="1"/>
  <c r="AX24" i="1"/>
  <c r="AC43" i="1"/>
  <c r="AF43" i="1"/>
  <c r="AI43" i="1"/>
  <c r="AL43" i="1"/>
  <c r="AO43" i="1"/>
  <c r="AR43" i="1"/>
  <c r="AU43" i="1"/>
  <c r="AX43" i="1"/>
  <c r="AC11" i="1"/>
  <c r="AF11" i="1"/>
  <c r="AL11" i="1"/>
  <c r="AO11" i="1"/>
  <c r="AR11" i="1"/>
  <c r="AU11" i="1"/>
  <c r="AX11" i="1"/>
  <c r="AC22" i="1"/>
  <c r="AF22" i="1"/>
  <c r="AL22" i="1"/>
  <c r="AO22" i="1"/>
  <c r="AR22" i="1"/>
  <c r="AU22" i="1"/>
  <c r="AX22" i="1"/>
  <c r="AC35" i="1"/>
  <c r="AF35" i="1"/>
  <c r="AI35" i="1"/>
  <c r="AL35" i="1"/>
  <c r="AO35" i="1"/>
  <c r="AR35" i="1"/>
  <c r="AU35" i="1"/>
  <c r="AX35" i="1"/>
  <c r="AC38" i="1"/>
  <c r="AF38" i="1"/>
  <c r="AL38" i="1"/>
  <c r="AO38" i="1"/>
  <c r="AR38" i="1"/>
  <c r="AU38" i="1"/>
  <c r="AX38" i="1"/>
  <c r="AC6" i="1"/>
  <c r="AF6" i="1"/>
  <c r="AI6" i="1"/>
  <c r="AL6" i="1"/>
  <c r="AO6" i="1"/>
  <c r="AR6" i="1"/>
  <c r="AU6" i="1"/>
  <c r="AX6" i="1"/>
  <c r="AC25" i="1"/>
  <c r="AF25" i="1"/>
  <c r="AI25" i="1"/>
  <c r="AL25" i="1"/>
  <c r="AO25" i="1"/>
  <c r="AR25" i="1"/>
  <c r="AU25" i="1"/>
  <c r="AX25" i="1"/>
  <c r="AC5" i="1"/>
  <c r="AF5" i="1"/>
  <c r="AI5" i="1"/>
  <c r="AL5" i="1"/>
  <c r="AR5" i="1"/>
  <c r="AU5" i="1"/>
  <c r="AX5" i="1"/>
  <c r="AC9" i="1"/>
  <c r="AF9" i="1"/>
  <c r="AI9" i="1"/>
  <c r="AL9" i="1"/>
  <c r="AO9" i="1"/>
  <c r="AR9" i="1"/>
  <c r="AU9" i="1"/>
  <c r="AX9" i="1"/>
  <c r="AC10" i="1"/>
  <c r="AF10" i="1"/>
  <c r="AI10" i="1"/>
  <c r="AL10" i="1"/>
  <c r="AR10" i="1"/>
  <c r="AU10" i="1"/>
  <c r="AX10" i="1"/>
  <c r="AC12" i="1"/>
  <c r="AF12" i="1"/>
  <c r="AI12" i="1"/>
  <c r="AL12" i="1"/>
  <c r="AR12" i="1"/>
  <c r="AU12" i="1"/>
  <c r="AX12" i="1"/>
  <c r="AC13" i="1"/>
  <c r="AF13" i="1"/>
  <c r="AI13" i="1"/>
  <c r="AL13" i="1"/>
  <c r="AR13" i="1"/>
  <c r="AU13" i="1"/>
  <c r="AX13" i="1"/>
  <c r="AC20" i="1"/>
  <c r="AF20" i="1"/>
  <c r="AI20" i="1"/>
  <c r="AL20" i="1"/>
  <c r="AO20" i="1"/>
  <c r="AR20" i="1"/>
  <c r="AU20" i="1"/>
  <c r="AX20" i="1"/>
  <c r="AC21" i="1"/>
  <c r="AF21" i="1"/>
  <c r="AI21" i="1"/>
  <c r="AL21" i="1"/>
  <c r="AO21" i="1"/>
  <c r="AR21" i="1"/>
  <c r="AU21" i="1"/>
  <c r="AX21" i="1"/>
  <c r="AC26" i="1"/>
  <c r="AF26" i="1"/>
  <c r="AI26" i="1"/>
  <c r="AL26" i="1"/>
  <c r="AR26" i="1"/>
  <c r="AU26" i="1"/>
  <c r="AX26" i="1"/>
  <c r="AC33" i="1"/>
  <c r="AF33" i="1"/>
  <c r="AI33" i="1"/>
  <c r="AL33" i="1"/>
  <c r="AR33" i="1"/>
  <c r="AU33" i="1"/>
  <c r="AX33" i="1"/>
  <c r="AC34" i="1"/>
  <c r="AF34" i="1"/>
  <c r="AI34" i="1"/>
  <c r="AL34" i="1"/>
  <c r="AR34" i="1"/>
  <c r="AU34" i="1"/>
  <c r="AX34" i="1"/>
  <c r="AC36" i="1"/>
  <c r="AF36" i="1"/>
  <c r="AI36" i="1"/>
  <c r="AL36" i="1"/>
  <c r="AO36" i="1"/>
  <c r="AR36" i="1"/>
  <c r="AU36" i="1"/>
  <c r="AX36" i="1"/>
  <c r="AC37" i="1"/>
  <c r="AF37" i="1"/>
  <c r="AI37" i="1"/>
  <c r="AL37" i="1"/>
  <c r="AO37" i="1"/>
  <c r="AR37" i="1"/>
  <c r="AU37" i="1"/>
  <c r="AX37" i="1"/>
  <c r="AC40" i="1"/>
  <c r="AF40" i="1"/>
  <c r="AI40" i="1"/>
  <c r="AL40" i="1"/>
  <c r="AO40" i="1"/>
  <c r="AR40" i="1"/>
  <c r="AU40" i="1"/>
  <c r="AX40" i="1"/>
  <c r="AC30" i="1"/>
  <c r="AF30" i="1"/>
  <c r="AI30" i="1"/>
  <c r="AL30" i="1"/>
  <c r="AR30" i="1"/>
  <c r="AU30" i="1"/>
  <c r="AX30" i="1"/>
  <c r="AC42" i="1"/>
  <c r="AF42" i="1"/>
  <c r="AI42" i="1"/>
  <c r="AL42" i="1"/>
  <c r="AO42" i="1"/>
  <c r="AR42" i="1"/>
  <c r="AU42" i="1"/>
  <c r="AX42" i="1"/>
  <c r="AC44" i="1"/>
  <c r="AF44" i="1"/>
  <c r="AI44" i="1"/>
  <c r="AL44" i="1"/>
  <c r="AO44" i="1"/>
  <c r="AR44" i="1"/>
  <c r="AU44" i="1"/>
  <c r="AX44" i="1"/>
  <c r="AC48" i="1"/>
  <c r="AF48" i="1"/>
  <c r="AI48" i="1"/>
  <c r="AL48" i="1"/>
  <c r="AR48" i="1"/>
  <c r="AU48" i="1"/>
  <c r="AX48" i="1"/>
  <c r="AC57" i="1"/>
  <c r="AF57" i="1"/>
  <c r="AI57" i="1"/>
  <c r="AL57" i="1"/>
  <c r="AO57" i="1"/>
  <c r="AR57" i="1"/>
  <c r="AU57" i="1"/>
  <c r="AX57" i="1"/>
  <c r="AC58" i="1"/>
  <c r="AF58" i="1"/>
  <c r="AI58" i="1"/>
  <c r="AL58" i="1"/>
  <c r="AO58" i="1"/>
  <c r="AR58" i="1"/>
  <c r="AU58" i="1"/>
  <c r="AX58" i="1"/>
  <c r="AC63" i="1"/>
  <c r="AF63" i="1"/>
  <c r="AI63" i="1"/>
  <c r="AL63" i="1"/>
  <c r="AO63" i="1"/>
  <c r="AR63" i="1"/>
  <c r="AU63" i="1"/>
  <c r="AX63" i="1"/>
  <c r="AC65" i="1"/>
  <c r="AF65" i="1"/>
  <c r="AI65" i="1"/>
  <c r="AL65" i="1"/>
  <c r="AO65" i="1"/>
  <c r="AR65" i="1"/>
  <c r="AU65" i="1"/>
  <c r="AX65" i="1"/>
  <c r="AC67" i="1"/>
  <c r="AF67" i="1"/>
  <c r="AI67" i="1"/>
  <c r="AL67" i="1"/>
  <c r="AO67" i="1"/>
  <c r="AR67" i="1"/>
  <c r="AU67" i="1"/>
  <c r="AX67" i="1"/>
  <c r="AC68" i="1"/>
  <c r="AF68" i="1"/>
  <c r="AI68" i="1"/>
  <c r="AL68" i="1"/>
  <c r="AO68" i="1"/>
  <c r="AR68" i="1"/>
  <c r="AU68" i="1"/>
  <c r="AX68" i="1"/>
  <c r="AC69" i="1"/>
  <c r="AF69" i="1"/>
  <c r="AI69" i="1"/>
  <c r="AL69" i="1"/>
  <c r="AO69" i="1"/>
  <c r="AR69" i="1"/>
  <c r="AU69" i="1"/>
  <c r="AX69" i="1"/>
  <c r="AC49" i="1"/>
  <c r="AF49" i="1"/>
  <c r="AI49" i="1"/>
  <c r="AL49" i="1"/>
  <c r="AO49" i="1"/>
  <c r="AR49" i="1"/>
  <c r="AU49" i="1"/>
  <c r="AX49" i="1"/>
  <c r="AC51" i="1"/>
  <c r="AF51" i="1"/>
  <c r="AI51" i="1"/>
  <c r="AL51" i="1"/>
  <c r="AO51" i="1"/>
  <c r="AR51" i="1"/>
  <c r="AU51" i="1"/>
  <c r="AX51" i="1"/>
  <c r="AC53" i="1"/>
  <c r="AF53" i="1"/>
  <c r="AI53" i="1"/>
  <c r="AL53" i="1"/>
  <c r="AO53" i="1"/>
  <c r="AR53" i="1"/>
  <c r="AU53" i="1"/>
  <c r="AX53" i="1"/>
  <c r="AC54" i="1"/>
  <c r="AF54" i="1"/>
  <c r="AI54" i="1"/>
  <c r="AL54" i="1"/>
  <c r="AO54" i="1"/>
  <c r="AR54" i="1"/>
  <c r="AU54" i="1"/>
  <c r="AX54" i="1"/>
  <c r="AC7" i="1"/>
  <c r="AF7" i="1"/>
  <c r="AI7" i="1"/>
  <c r="AL7" i="1"/>
  <c r="AO7" i="1"/>
  <c r="AR7" i="1"/>
  <c r="AX7" i="1"/>
  <c r="AC15" i="1"/>
  <c r="AF15" i="1"/>
  <c r="AI15" i="1"/>
  <c r="AL15" i="1"/>
  <c r="AO15" i="1"/>
  <c r="AR15" i="1"/>
  <c r="AX15" i="1"/>
  <c r="AC17" i="1"/>
  <c r="AF17" i="1"/>
  <c r="AI17" i="1"/>
  <c r="AL17" i="1"/>
  <c r="AO17" i="1"/>
  <c r="AR17" i="1"/>
  <c r="AU17" i="1"/>
  <c r="AX17" i="1"/>
  <c r="AC41" i="1"/>
  <c r="AF41" i="1"/>
  <c r="AI41" i="1"/>
  <c r="AL41" i="1"/>
  <c r="AO41" i="1"/>
  <c r="AR41" i="1"/>
  <c r="AU41" i="1"/>
  <c r="AX41" i="1"/>
  <c r="AC59" i="1"/>
  <c r="AF59" i="1"/>
  <c r="AI59" i="1"/>
  <c r="AL59" i="1"/>
  <c r="AO59" i="1"/>
  <c r="AR59" i="1"/>
  <c r="AU59" i="1"/>
  <c r="AX59" i="1"/>
  <c r="AC60" i="1"/>
  <c r="AF60" i="1"/>
  <c r="AI60" i="1"/>
  <c r="AL60" i="1"/>
  <c r="AO60" i="1"/>
  <c r="AR60" i="1"/>
  <c r="AU60" i="1"/>
  <c r="AX60" i="1"/>
  <c r="AC61" i="1"/>
  <c r="AF61" i="1"/>
  <c r="AI61" i="1"/>
  <c r="AL61" i="1"/>
  <c r="AO61" i="1"/>
  <c r="AR61" i="1"/>
  <c r="AU61" i="1"/>
  <c r="AX61" i="1"/>
  <c r="AC62" i="1"/>
  <c r="AF62" i="1"/>
  <c r="AI62" i="1"/>
  <c r="AL62" i="1"/>
  <c r="AO62" i="1"/>
  <c r="AR62" i="1"/>
  <c r="AU62" i="1"/>
  <c r="AX62" i="1"/>
  <c r="AC64" i="1"/>
  <c r="AF64" i="1"/>
  <c r="AI64" i="1"/>
  <c r="AL64" i="1"/>
  <c r="AO64" i="1"/>
  <c r="AR64" i="1"/>
  <c r="AU64" i="1"/>
  <c r="AX64" i="1"/>
  <c r="AC66" i="1"/>
  <c r="AF66" i="1"/>
  <c r="AI66" i="1"/>
  <c r="AL66" i="1"/>
  <c r="AO66" i="1"/>
  <c r="AR66" i="1"/>
  <c r="AU66" i="1"/>
  <c r="AX66" i="1"/>
  <c r="AC55" i="1"/>
  <c r="AF55" i="1"/>
  <c r="AI55" i="1"/>
  <c r="AL55" i="1"/>
  <c r="AO55" i="1"/>
  <c r="AR55" i="1"/>
  <c r="AU55" i="1"/>
  <c r="AX55" i="1"/>
  <c r="AC56" i="1"/>
  <c r="AF56" i="1"/>
  <c r="AI56" i="1"/>
  <c r="AL56" i="1"/>
  <c r="AO56" i="1"/>
  <c r="AR56" i="1"/>
  <c r="AU56" i="1"/>
  <c r="AX56" i="1"/>
  <c r="AC71" i="1"/>
  <c r="AF71" i="1"/>
  <c r="AI71" i="1"/>
  <c r="AL71" i="1"/>
  <c r="AO71" i="1"/>
  <c r="AR71" i="1"/>
  <c r="AU71" i="1"/>
  <c r="AX71" i="1"/>
  <c r="AC72" i="1"/>
  <c r="AF72" i="1"/>
  <c r="AI72" i="1"/>
  <c r="AL72" i="1"/>
  <c r="AO72" i="1"/>
  <c r="AR72" i="1"/>
  <c r="AU72" i="1"/>
  <c r="AX72" i="1"/>
  <c r="AC73" i="1"/>
  <c r="AF73" i="1"/>
  <c r="AI73" i="1"/>
  <c r="AL73" i="1"/>
  <c r="AO73" i="1"/>
  <c r="AR73" i="1"/>
  <c r="AU73" i="1"/>
  <c r="AX73" i="1"/>
  <c r="AC74" i="1"/>
  <c r="AF74" i="1"/>
  <c r="AI74" i="1"/>
  <c r="AL74" i="1"/>
  <c r="AO74" i="1"/>
  <c r="AR74" i="1"/>
  <c r="AU74" i="1"/>
  <c r="AX74" i="1"/>
  <c r="AC75" i="1"/>
  <c r="AF75" i="1"/>
  <c r="AI75" i="1"/>
  <c r="AL75" i="1"/>
  <c r="AO75" i="1"/>
  <c r="AR75" i="1"/>
  <c r="AU75" i="1"/>
  <c r="AX75" i="1"/>
  <c r="AC76" i="1"/>
  <c r="AF76" i="1"/>
  <c r="AI76" i="1"/>
  <c r="AL76" i="1"/>
  <c r="AO76" i="1"/>
  <c r="AR76" i="1"/>
  <c r="AU76" i="1"/>
  <c r="AX76" i="1"/>
  <c r="AC77" i="1"/>
  <c r="AF77" i="1"/>
  <c r="AI77" i="1"/>
  <c r="AL77" i="1"/>
  <c r="AO77" i="1"/>
  <c r="AR77" i="1"/>
  <c r="AU77" i="1"/>
  <c r="AX77" i="1"/>
  <c r="AC78" i="1"/>
  <c r="AF78" i="1"/>
  <c r="AI78" i="1"/>
  <c r="AL78" i="1"/>
  <c r="AO78" i="1"/>
  <c r="AR78" i="1"/>
  <c r="AU78" i="1"/>
  <c r="AX78" i="1"/>
  <c r="AC79" i="1"/>
  <c r="AF79" i="1"/>
  <c r="AI79" i="1"/>
  <c r="AL79" i="1"/>
  <c r="AO79" i="1"/>
  <c r="AR79" i="1"/>
  <c r="AU79" i="1"/>
  <c r="AX79" i="1"/>
  <c r="AC80" i="1"/>
  <c r="AF80" i="1"/>
  <c r="AI80" i="1"/>
  <c r="AL80" i="1"/>
  <c r="AO80" i="1"/>
  <c r="AR80" i="1"/>
  <c r="AU80" i="1"/>
  <c r="AX80" i="1"/>
  <c r="AC81" i="1"/>
  <c r="AF81" i="1"/>
  <c r="AI81" i="1"/>
  <c r="AL81" i="1"/>
  <c r="AO81" i="1"/>
  <c r="AR81" i="1"/>
  <c r="AU81" i="1"/>
  <c r="AX81" i="1"/>
  <c r="AC82" i="1"/>
  <c r="AF82" i="1"/>
  <c r="AI82" i="1"/>
  <c r="AL82" i="1"/>
  <c r="AO82" i="1"/>
  <c r="AR82" i="1"/>
  <c r="AU82" i="1"/>
  <c r="AX82" i="1"/>
  <c r="AC83" i="1"/>
  <c r="AF83" i="1"/>
  <c r="AI83" i="1"/>
  <c r="AL83" i="1"/>
  <c r="AO83" i="1"/>
  <c r="AR83" i="1"/>
  <c r="AU83" i="1"/>
  <c r="AX83" i="1"/>
  <c r="AC84" i="1"/>
  <c r="AF84" i="1"/>
  <c r="AI84" i="1"/>
  <c r="AL84" i="1"/>
  <c r="AO84" i="1"/>
  <c r="AR84" i="1"/>
  <c r="AU84" i="1"/>
  <c r="AX84" i="1"/>
  <c r="AC85" i="1"/>
  <c r="AF85" i="1"/>
  <c r="AI85" i="1"/>
  <c r="AL85" i="1"/>
  <c r="AO85" i="1"/>
  <c r="AR85" i="1"/>
  <c r="AU85" i="1"/>
  <c r="AX85" i="1"/>
  <c r="AC86" i="1"/>
  <c r="AF86" i="1"/>
  <c r="AI86" i="1"/>
  <c r="AL86" i="1"/>
  <c r="AO86" i="1"/>
  <c r="AR86" i="1"/>
  <c r="AU86" i="1"/>
  <c r="AX86" i="1"/>
  <c r="AC87" i="1"/>
  <c r="AF87" i="1"/>
  <c r="AI87" i="1"/>
  <c r="AL87" i="1"/>
  <c r="AO87" i="1"/>
  <c r="AR87" i="1"/>
  <c r="AU87" i="1"/>
  <c r="AX87" i="1"/>
  <c r="AC88" i="1"/>
  <c r="AF88" i="1"/>
  <c r="AI88" i="1"/>
  <c r="AL88" i="1"/>
  <c r="AO88" i="1"/>
  <c r="AR88" i="1"/>
  <c r="AU88" i="1"/>
  <c r="AX88" i="1"/>
  <c r="AC89" i="1"/>
  <c r="AF89" i="1"/>
  <c r="AI89" i="1"/>
  <c r="AL89" i="1"/>
  <c r="AO89" i="1"/>
  <c r="AR89" i="1"/>
  <c r="AU89" i="1"/>
  <c r="AX89" i="1"/>
  <c r="AC90" i="1"/>
  <c r="AF90" i="1"/>
  <c r="AI90" i="1"/>
  <c r="AL90" i="1"/>
  <c r="AO90" i="1"/>
  <c r="AR90" i="1"/>
  <c r="AU90" i="1"/>
  <c r="AX90" i="1"/>
  <c r="AC91" i="1"/>
  <c r="AF91" i="1"/>
  <c r="AI91" i="1"/>
  <c r="AL91" i="1"/>
  <c r="AO91" i="1"/>
  <c r="AR91" i="1"/>
  <c r="AU91" i="1"/>
  <c r="AX91" i="1"/>
  <c r="AC92" i="1"/>
  <c r="AF92" i="1"/>
  <c r="AI92" i="1"/>
  <c r="AL92" i="1"/>
  <c r="AO92" i="1"/>
  <c r="AR92" i="1"/>
  <c r="AU92" i="1"/>
  <c r="AX92" i="1"/>
  <c r="AC93" i="1"/>
  <c r="AF93" i="1"/>
  <c r="AI93" i="1"/>
  <c r="AL93" i="1"/>
  <c r="AO93" i="1"/>
  <c r="AR93" i="1"/>
  <c r="AU93" i="1"/>
  <c r="AX93" i="1"/>
  <c r="AC94" i="1"/>
  <c r="AF94" i="1"/>
  <c r="AI94" i="1"/>
  <c r="AL94" i="1"/>
  <c r="AO94" i="1"/>
  <c r="AR94" i="1"/>
  <c r="AU94" i="1"/>
  <c r="AX94" i="1"/>
  <c r="AC95" i="1"/>
  <c r="AF95" i="1"/>
  <c r="AI95" i="1"/>
  <c r="AL95" i="1"/>
  <c r="AO95" i="1"/>
  <c r="AR95" i="1"/>
  <c r="AU95" i="1"/>
  <c r="AX95" i="1"/>
  <c r="AC96" i="1"/>
  <c r="AF96" i="1"/>
  <c r="AI96" i="1"/>
  <c r="AL96" i="1"/>
  <c r="AO96" i="1"/>
  <c r="AR96" i="1"/>
  <c r="AU96" i="1"/>
  <c r="AX96" i="1"/>
  <c r="AC97" i="1"/>
  <c r="AF97" i="1"/>
  <c r="AI97" i="1"/>
  <c r="AL97" i="1"/>
  <c r="AO97" i="1"/>
  <c r="AR97" i="1"/>
  <c r="AU97" i="1"/>
  <c r="AX97" i="1"/>
  <c r="AC98" i="1"/>
  <c r="AF98" i="1"/>
  <c r="AI98" i="1"/>
  <c r="AL98" i="1"/>
  <c r="AO98" i="1"/>
  <c r="AR98" i="1"/>
  <c r="AU98" i="1"/>
  <c r="AX98" i="1"/>
  <c r="AC99" i="1"/>
  <c r="AF99" i="1"/>
  <c r="AI99" i="1"/>
  <c r="AL99" i="1"/>
  <c r="AO99" i="1"/>
  <c r="AR99" i="1"/>
  <c r="AU99" i="1"/>
  <c r="AX99" i="1"/>
  <c r="AC100" i="1"/>
  <c r="AF100" i="1"/>
  <c r="AI100" i="1"/>
  <c r="AL100" i="1"/>
  <c r="AO100" i="1"/>
  <c r="AR100" i="1"/>
  <c r="AU100" i="1"/>
  <c r="AX100" i="1"/>
  <c r="AC101" i="1"/>
  <c r="AF101" i="1"/>
  <c r="AI101" i="1"/>
  <c r="AL101" i="1"/>
  <c r="AO101" i="1"/>
  <c r="AR101" i="1"/>
  <c r="AU101" i="1"/>
  <c r="AX101" i="1"/>
  <c r="T16" i="1"/>
  <c r="T29" i="1"/>
  <c r="T50" i="1"/>
  <c r="W50" i="1"/>
  <c r="Z50" i="1"/>
  <c r="W16" i="1"/>
  <c r="Z16" i="1"/>
  <c r="W29" i="1"/>
  <c r="Z29" i="1"/>
  <c r="T46" i="1"/>
  <c r="Z46" i="1"/>
  <c r="T45" i="1"/>
  <c r="W45" i="1"/>
  <c r="Z45" i="1"/>
  <c r="T47" i="1"/>
  <c r="Z47" i="1"/>
  <c r="T52" i="1"/>
  <c r="W52" i="1"/>
  <c r="Z52" i="1"/>
  <c r="T14" i="1"/>
  <c r="W14" i="1"/>
  <c r="Z14" i="1"/>
  <c r="T23" i="1"/>
  <c r="W23" i="1"/>
  <c r="Z23" i="1"/>
  <c r="T27" i="1"/>
  <c r="W27" i="1"/>
  <c r="Z27" i="1"/>
  <c r="T28" i="1"/>
  <c r="W28" i="1"/>
  <c r="Z28" i="1"/>
  <c r="T31" i="1"/>
  <c r="W31" i="1"/>
  <c r="Z31" i="1"/>
  <c r="T32" i="1"/>
  <c r="W32" i="1"/>
  <c r="Z32" i="1"/>
  <c r="T39" i="1"/>
  <c r="W39" i="1"/>
  <c r="Z39" i="1"/>
  <c r="T8" i="1"/>
  <c r="W8" i="1"/>
  <c r="Z8" i="1"/>
  <c r="T18" i="1"/>
  <c r="W18" i="1"/>
  <c r="Z18" i="1"/>
  <c r="T19" i="1"/>
  <c r="W19" i="1"/>
  <c r="Z19" i="1"/>
  <c r="T24" i="1"/>
  <c r="W24" i="1"/>
  <c r="Z24" i="1"/>
  <c r="T43" i="1"/>
  <c r="W43" i="1"/>
  <c r="Z43" i="1"/>
  <c r="T11" i="1"/>
  <c r="W11" i="1"/>
  <c r="Z11" i="1"/>
  <c r="T22" i="1"/>
  <c r="W22" i="1"/>
  <c r="Z22" i="1"/>
  <c r="T35" i="1"/>
  <c r="W35" i="1"/>
  <c r="Z35" i="1"/>
  <c r="T38" i="1"/>
  <c r="W38" i="1"/>
  <c r="Z38" i="1"/>
  <c r="T6" i="1"/>
  <c r="W6" i="1"/>
  <c r="Z6" i="1"/>
  <c r="T25" i="1"/>
  <c r="W25" i="1"/>
  <c r="Z25" i="1"/>
  <c r="T5" i="1"/>
  <c r="W5" i="1"/>
  <c r="Z5" i="1"/>
  <c r="T9" i="1"/>
  <c r="W9" i="1"/>
  <c r="Z9" i="1"/>
  <c r="T10" i="1"/>
  <c r="W10" i="1"/>
  <c r="Z10" i="1"/>
  <c r="T12" i="1"/>
  <c r="W12" i="1"/>
  <c r="Z12" i="1"/>
  <c r="T13" i="1"/>
  <c r="W13" i="1"/>
  <c r="Z13" i="1"/>
  <c r="T20" i="1"/>
  <c r="W20" i="1"/>
  <c r="Z20" i="1"/>
  <c r="T21" i="1"/>
  <c r="W21" i="1"/>
  <c r="Z21" i="1"/>
  <c r="T26" i="1"/>
  <c r="W26" i="1"/>
  <c r="Z26" i="1"/>
  <c r="T33" i="1"/>
  <c r="W33" i="1"/>
  <c r="Z33" i="1"/>
  <c r="T34" i="1"/>
  <c r="W34" i="1"/>
  <c r="Z34" i="1"/>
  <c r="T36" i="1"/>
  <c r="W36" i="1"/>
  <c r="Z36" i="1"/>
  <c r="T37" i="1"/>
  <c r="W37" i="1"/>
  <c r="Z37" i="1"/>
  <c r="T40" i="1"/>
  <c r="W40" i="1"/>
  <c r="Z40" i="1"/>
  <c r="T30" i="1"/>
  <c r="W30" i="1"/>
  <c r="Z30" i="1"/>
  <c r="T42" i="1"/>
  <c r="W42" i="1"/>
  <c r="Z42" i="1"/>
  <c r="T44" i="1"/>
  <c r="W44" i="1"/>
  <c r="Z44" i="1"/>
  <c r="T48" i="1"/>
  <c r="W48" i="1"/>
  <c r="Z48" i="1"/>
  <c r="T57" i="1"/>
  <c r="W57" i="1"/>
  <c r="Z57" i="1"/>
  <c r="T58" i="1"/>
  <c r="W58" i="1"/>
  <c r="Z58" i="1"/>
  <c r="T63" i="1"/>
  <c r="W63" i="1"/>
  <c r="Z63" i="1"/>
  <c r="T65" i="1"/>
  <c r="W65" i="1"/>
  <c r="Z65" i="1"/>
  <c r="T67" i="1"/>
  <c r="W67" i="1"/>
  <c r="Z67" i="1"/>
  <c r="T68" i="1"/>
  <c r="W68" i="1"/>
  <c r="Z68" i="1"/>
  <c r="T69" i="1"/>
  <c r="W69" i="1"/>
  <c r="Z69" i="1"/>
  <c r="T49" i="1"/>
  <c r="W49" i="1"/>
  <c r="Z49" i="1"/>
  <c r="T51" i="1"/>
  <c r="W51" i="1"/>
  <c r="Z51" i="1"/>
  <c r="T53" i="1"/>
  <c r="W53" i="1"/>
  <c r="Z53" i="1"/>
  <c r="T54" i="1"/>
  <c r="W54" i="1"/>
  <c r="Z54" i="1"/>
  <c r="T7" i="1"/>
  <c r="W7" i="1"/>
  <c r="Z7" i="1"/>
  <c r="T15" i="1"/>
  <c r="W15" i="1"/>
  <c r="Z15" i="1"/>
  <c r="T17" i="1"/>
  <c r="W17" i="1"/>
  <c r="Z17" i="1"/>
  <c r="T41" i="1"/>
  <c r="W41" i="1"/>
  <c r="Z41" i="1"/>
  <c r="T59" i="1"/>
  <c r="W59" i="1"/>
  <c r="Z59" i="1"/>
  <c r="T60" i="1"/>
  <c r="W60" i="1"/>
  <c r="Z60" i="1"/>
  <c r="T61" i="1"/>
  <c r="W61" i="1"/>
  <c r="Z61" i="1"/>
  <c r="T62" i="1"/>
  <c r="W62" i="1"/>
  <c r="Z62" i="1"/>
  <c r="T64" i="1"/>
  <c r="W64" i="1"/>
  <c r="Z64" i="1"/>
  <c r="T66" i="1"/>
  <c r="W66" i="1"/>
  <c r="Z66" i="1"/>
  <c r="T55" i="1"/>
  <c r="W55" i="1"/>
  <c r="Z55" i="1"/>
  <c r="T56" i="1"/>
  <c r="W56" i="1"/>
  <c r="Z56" i="1"/>
  <c r="T71" i="1"/>
  <c r="W71" i="1"/>
  <c r="Z71" i="1"/>
  <c r="T72" i="1"/>
  <c r="W72" i="1"/>
  <c r="Z72" i="1"/>
  <c r="T73" i="1"/>
  <c r="W73" i="1"/>
  <c r="Z73" i="1"/>
  <c r="T74" i="1"/>
  <c r="W74" i="1"/>
  <c r="Z74" i="1"/>
  <c r="T75" i="1"/>
  <c r="W75" i="1"/>
  <c r="Z75" i="1"/>
  <c r="T76" i="1"/>
  <c r="W76" i="1"/>
  <c r="Z76" i="1"/>
  <c r="T77" i="1"/>
  <c r="W77" i="1"/>
  <c r="Z77" i="1"/>
  <c r="T78" i="1"/>
  <c r="W78" i="1"/>
  <c r="Z78" i="1"/>
  <c r="T79" i="1"/>
  <c r="W79" i="1"/>
  <c r="Z79" i="1"/>
  <c r="T80" i="1"/>
  <c r="W80" i="1"/>
  <c r="Z80" i="1"/>
  <c r="T81" i="1"/>
  <c r="W81" i="1"/>
  <c r="Z81" i="1"/>
  <c r="T82" i="1"/>
  <c r="W82" i="1"/>
  <c r="Z82" i="1"/>
  <c r="T83" i="1"/>
  <c r="W83" i="1"/>
  <c r="Z83" i="1"/>
  <c r="T84" i="1"/>
  <c r="W84" i="1"/>
  <c r="Z84" i="1"/>
  <c r="T85" i="1"/>
  <c r="W85" i="1"/>
  <c r="Z85" i="1"/>
  <c r="T86" i="1"/>
  <c r="W86" i="1"/>
  <c r="Z86" i="1"/>
  <c r="T87" i="1"/>
  <c r="W87" i="1"/>
  <c r="Z87" i="1"/>
  <c r="T88" i="1"/>
  <c r="W88" i="1"/>
  <c r="Z88" i="1"/>
  <c r="T89" i="1"/>
  <c r="W89" i="1"/>
  <c r="Z89" i="1"/>
  <c r="T90" i="1"/>
  <c r="W90" i="1"/>
  <c r="Z90" i="1"/>
  <c r="T91" i="1"/>
  <c r="W91" i="1"/>
  <c r="Z91" i="1"/>
  <c r="T92" i="1"/>
  <c r="W92" i="1"/>
  <c r="Z92" i="1"/>
  <c r="T93" i="1"/>
  <c r="W93" i="1"/>
  <c r="Z93" i="1"/>
  <c r="T94" i="1"/>
  <c r="W94" i="1"/>
  <c r="Z94" i="1"/>
  <c r="T95" i="1"/>
  <c r="W95" i="1"/>
  <c r="Z95" i="1"/>
  <c r="T96" i="1"/>
  <c r="W96" i="1"/>
  <c r="Z96" i="1"/>
  <c r="T97" i="1"/>
  <c r="W97" i="1"/>
  <c r="Z97" i="1"/>
  <c r="T98" i="1"/>
  <c r="W98" i="1"/>
  <c r="Z98" i="1"/>
  <c r="T99" i="1"/>
  <c r="W99" i="1"/>
  <c r="Z99" i="1"/>
  <c r="T100" i="1"/>
  <c r="W100" i="1"/>
  <c r="Z100" i="1"/>
  <c r="T101" i="1"/>
  <c r="W101" i="1"/>
  <c r="Z101" i="1"/>
  <c r="W4" i="1"/>
  <c r="Z4" i="1"/>
  <c r="AC4" i="1"/>
  <c r="AF4" i="1"/>
  <c r="AI4" i="1"/>
  <c r="AL4" i="1"/>
  <c r="AO4" i="1"/>
  <c r="AR4" i="1"/>
  <c r="AU4" i="1"/>
  <c r="AX4" i="1"/>
  <c r="T4" i="1"/>
  <c r="AR2" i="1" l="1"/>
  <c r="AF2" i="1"/>
  <c r="Z2" i="1"/>
  <c r="AL2" i="1"/>
  <c r="T2" i="1"/>
  <c r="AX2" i="1"/>
  <c r="F26" i="1"/>
  <c r="N26" i="1" s="1"/>
  <c r="L26" i="1" s="1"/>
  <c r="F22" i="1"/>
  <c r="N22" i="1" s="1"/>
  <c r="L22" i="1" s="1"/>
  <c r="F10" i="1"/>
  <c r="F15" i="1"/>
  <c r="N15" i="1" s="1"/>
  <c r="L15" i="1" s="1"/>
  <c r="F38" i="1"/>
  <c r="N38" i="1" s="1"/>
  <c r="L38" i="1" s="1"/>
  <c r="F5" i="1"/>
  <c r="N5" i="1" l="1"/>
  <c r="L5" i="1" s="1"/>
  <c r="AY95" i="1"/>
  <c r="AY70" i="1"/>
  <c r="AM98" i="1"/>
  <c r="AM70" i="1"/>
  <c r="AA87" i="1"/>
  <c r="AA70" i="1"/>
  <c r="AG8" i="1"/>
  <c r="R8" i="1" s="1"/>
  <c r="AG70" i="1"/>
  <c r="U12" i="1"/>
  <c r="U70" i="1"/>
  <c r="AS100" i="1"/>
  <c r="AS70" i="1"/>
  <c r="N10" i="1"/>
  <c r="L10" i="1" s="1"/>
  <c r="AU15" i="1"/>
  <c r="AI38" i="1"/>
  <c r="AO10" i="1"/>
  <c r="AI22" i="1"/>
  <c r="AO26" i="1"/>
  <c r="AO5" i="1"/>
  <c r="AS80" i="1"/>
  <c r="AA101" i="1"/>
  <c r="AA9" i="1"/>
  <c r="AS26" i="1"/>
  <c r="AG92" i="1"/>
  <c r="AA52" i="1"/>
  <c r="R52" i="1" s="1"/>
  <c r="AA10" i="1"/>
  <c r="AA37" i="1"/>
  <c r="AS86" i="1"/>
  <c r="AA25" i="1"/>
  <c r="AS97" i="1"/>
  <c r="AM45" i="1"/>
  <c r="AG95" i="1"/>
  <c r="AA20" i="1"/>
  <c r="AA36" i="1"/>
  <c r="AA90" i="1"/>
  <c r="AA38" i="1"/>
  <c r="AS73" i="1"/>
  <c r="AA66" i="1"/>
  <c r="AA34" i="1"/>
  <c r="AA42" i="1"/>
  <c r="AA32" i="1"/>
  <c r="AA89" i="1"/>
  <c r="AA8" i="1"/>
  <c r="AA21" i="1"/>
  <c r="AS76" i="1"/>
  <c r="AA53" i="1"/>
  <c r="AA67" i="1"/>
  <c r="AA68" i="1"/>
  <c r="AA71" i="1"/>
  <c r="AA100" i="1"/>
  <c r="AS82" i="1"/>
  <c r="AA14" i="1"/>
  <c r="AA6" i="1"/>
  <c r="AS34" i="1"/>
  <c r="AA62" i="1"/>
  <c r="AS87" i="1"/>
  <c r="AA30" i="1"/>
  <c r="AA15" i="1"/>
  <c r="AA17" i="1"/>
  <c r="AA50" i="1"/>
  <c r="AS89" i="1"/>
  <c r="AA4" i="1"/>
  <c r="AA76" i="1"/>
  <c r="AA77" i="1"/>
  <c r="AA24" i="1"/>
  <c r="AA51" i="1"/>
  <c r="AA99" i="1"/>
  <c r="AS91" i="1"/>
  <c r="AA80" i="1"/>
  <c r="AA84" i="1"/>
  <c r="AA81" i="1"/>
  <c r="AA35" i="1"/>
  <c r="AS93" i="1"/>
  <c r="AA92" i="1"/>
  <c r="AA88" i="1"/>
  <c r="AA85" i="1"/>
  <c r="AA13" i="1"/>
  <c r="AG30" i="1"/>
  <c r="AM38" i="1"/>
  <c r="AG32" i="1"/>
  <c r="AG101" i="1"/>
  <c r="AM27" i="1"/>
  <c r="AG75" i="1"/>
  <c r="AG84" i="1"/>
  <c r="AG87" i="1"/>
  <c r="AS29" i="1"/>
  <c r="AA16" i="1"/>
  <c r="AA78" i="1"/>
  <c r="AA7" i="1"/>
  <c r="AA48" i="1"/>
  <c r="AS9" i="1"/>
  <c r="AS78" i="1"/>
  <c r="AS30" i="1"/>
  <c r="AA93" i="1"/>
  <c r="AA28" i="1"/>
  <c r="AA60" i="1"/>
  <c r="AA31" i="1"/>
  <c r="AA61" i="1"/>
  <c r="AA83" i="1"/>
  <c r="AA59" i="1"/>
  <c r="AS12" i="1"/>
  <c r="AA18" i="1"/>
  <c r="AA55" i="1"/>
  <c r="AA46" i="1"/>
  <c r="AA95" i="1"/>
  <c r="AA47" i="1"/>
  <c r="AA75" i="1"/>
  <c r="AS20" i="1"/>
  <c r="AS54" i="1"/>
  <c r="R54" i="1" s="1"/>
  <c r="AS67" i="1"/>
  <c r="AS81" i="1"/>
  <c r="AS49" i="1"/>
  <c r="R49" i="1" s="1"/>
  <c r="AS77" i="1"/>
  <c r="AA43" i="1"/>
  <c r="AA72" i="1"/>
  <c r="AA11" i="1"/>
  <c r="AA73" i="1"/>
  <c r="AA65" i="1"/>
  <c r="AA27" i="1"/>
  <c r="AA45" i="1"/>
  <c r="AA44" i="1"/>
  <c r="AA82" i="1"/>
  <c r="AA19" i="1"/>
  <c r="AA56" i="1"/>
  <c r="AA12" i="1"/>
  <c r="AA54" i="1"/>
  <c r="AA94" i="1"/>
  <c r="AA22" i="1"/>
  <c r="AA26" i="1"/>
  <c r="AA64" i="1"/>
  <c r="AA29" i="1"/>
  <c r="AA79" i="1"/>
  <c r="AA41" i="1"/>
  <c r="AA39" i="1"/>
  <c r="AA5" i="1"/>
  <c r="AA40" i="1"/>
  <c r="AA49" i="1"/>
  <c r="AA91" i="1"/>
  <c r="AA23" i="1"/>
  <c r="AA74" i="1"/>
  <c r="AA63" i="1"/>
  <c r="AA86" i="1"/>
  <c r="AA98" i="1"/>
  <c r="AA57" i="1"/>
  <c r="AA96" i="1"/>
  <c r="AA58" i="1"/>
  <c r="AA97" i="1"/>
  <c r="AA69" i="1"/>
  <c r="AA33" i="1"/>
  <c r="AM60" i="1"/>
  <c r="AM14" i="1"/>
  <c r="AM58" i="1"/>
  <c r="AG31" i="1"/>
  <c r="AG39" i="1"/>
  <c r="AG18" i="1"/>
  <c r="R18" i="1" s="1"/>
  <c r="AG24" i="1"/>
  <c r="R24" i="1" s="1"/>
  <c r="AG11" i="1"/>
  <c r="AG35" i="1"/>
  <c r="AG6" i="1"/>
  <c r="AG5" i="1"/>
  <c r="AG10" i="1"/>
  <c r="AG13" i="1"/>
  <c r="AG21" i="1"/>
  <c r="AG33" i="1"/>
  <c r="AG36" i="1"/>
  <c r="AG40" i="1"/>
  <c r="AG42" i="1"/>
  <c r="AG50" i="1"/>
  <c r="AG46" i="1"/>
  <c r="AG52" i="1"/>
  <c r="AG27" i="1"/>
  <c r="AG16" i="1"/>
  <c r="AG48" i="1"/>
  <c r="AG58" i="1"/>
  <c r="AG67" i="1"/>
  <c r="AG49" i="1"/>
  <c r="AG29" i="1"/>
  <c r="AG71" i="1"/>
  <c r="AG47" i="1"/>
  <c r="AG55" i="1"/>
  <c r="AG53" i="1"/>
  <c r="AG59" i="1"/>
  <c r="AG98" i="1"/>
  <c r="AG61" i="1"/>
  <c r="AG65" i="1"/>
  <c r="AG97" i="1"/>
  <c r="AG14" i="1"/>
  <c r="AG7" i="1"/>
  <c r="AG56" i="1"/>
  <c r="AG45" i="1"/>
  <c r="AG54" i="1"/>
  <c r="AG60" i="1"/>
  <c r="AG23" i="1"/>
  <c r="AG4" i="1"/>
  <c r="AG15" i="1"/>
  <c r="AG62" i="1"/>
  <c r="AG69" i="1"/>
  <c r="AG17" i="1"/>
  <c r="AG64" i="1"/>
  <c r="AG100" i="1"/>
  <c r="AG51" i="1"/>
  <c r="AG41" i="1"/>
  <c r="AG66" i="1"/>
  <c r="AM52" i="1"/>
  <c r="AY72" i="1"/>
  <c r="AS16" i="1"/>
  <c r="AS45" i="1"/>
  <c r="AS14" i="1"/>
  <c r="AS28" i="1"/>
  <c r="AS32" i="1"/>
  <c r="AS8" i="1"/>
  <c r="AS19" i="1"/>
  <c r="AS43" i="1"/>
  <c r="AS22" i="1"/>
  <c r="AS39" i="1"/>
  <c r="AS18" i="1"/>
  <c r="AS24" i="1"/>
  <c r="AS11" i="1"/>
  <c r="AS47" i="1"/>
  <c r="AS35" i="1"/>
  <c r="AS42" i="1"/>
  <c r="AS52" i="1"/>
  <c r="AS6" i="1"/>
  <c r="AS5" i="1"/>
  <c r="AS57" i="1"/>
  <c r="AS65" i="1"/>
  <c r="AS69" i="1"/>
  <c r="AS53" i="1"/>
  <c r="R53" i="1" s="1"/>
  <c r="AS15" i="1"/>
  <c r="AS59" i="1"/>
  <c r="AS62" i="1"/>
  <c r="AS10" i="1"/>
  <c r="AS50" i="1"/>
  <c r="AS27" i="1"/>
  <c r="AS21" i="1"/>
  <c r="AS33" i="1"/>
  <c r="AS36" i="1"/>
  <c r="AS63" i="1"/>
  <c r="AS68" i="1"/>
  <c r="AS51" i="1"/>
  <c r="R51" i="1" s="1"/>
  <c r="AS7" i="1"/>
  <c r="AS41" i="1"/>
  <c r="AS61" i="1"/>
  <c r="AS96" i="1"/>
  <c r="AS23" i="1"/>
  <c r="AS44" i="1"/>
  <c r="AS31" i="1"/>
  <c r="AS101" i="1"/>
  <c r="AS95" i="1"/>
  <c r="AS99" i="1"/>
  <c r="AS40" i="1"/>
  <c r="AS66" i="1"/>
  <c r="AS46" i="1"/>
  <c r="AS13" i="1"/>
  <c r="AS4" i="1"/>
  <c r="AM26" i="1"/>
  <c r="AM29" i="1"/>
  <c r="AY24" i="1"/>
  <c r="AY13" i="1"/>
  <c r="AS37" i="1"/>
  <c r="AM21" i="1"/>
  <c r="AM33" i="1"/>
  <c r="AM51" i="1"/>
  <c r="AY38" i="1"/>
  <c r="AY54" i="1"/>
  <c r="AM18" i="1"/>
  <c r="AG38" i="1"/>
  <c r="AM69" i="1"/>
  <c r="AM42" i="1"/>
  <c r="AM71" i="1"/>
  <c r="AG9" i="1"/>
  <c r="AM53" i="1"/>
  <c r="AS64" i="1"/>
  <c r="AG79" i="1"/>
  <c r="AY44" i="1"/>
  <c r="AS84" i="1"/>
  <c r="AG77" i="1"/>
  <c r="AY79" i="1"/>
  <c r="AY81" i="1"/>
  <c r="AM66" i="1"/>
  <c r="AM86" i="1"/>
  <c r="AM101" i="1"/>
  <c r="AM100" i="1"/>
  <c r="AM84" i="1"/>
  <c r="AM92" i="1"/>
  <c r="AM95" i="1"/>
  <c r="AM4" i="1"/>
  <c r="AM82" i="1"/>
  <c r="AM88" i="1"/>
  <c r="AM90" i="1"/>
  <c r="AM94" i="1"/>
  <c r="AM80" i="1"/>
  <c r="AM85" i="1"/>
  <c r="AM87" i="1"/>
  <c r="AM89" i="1"/>
  <c r="AM91" i="1"/>
  <c r="AM55" i="1"/>
  <c r="AM72" i="1"/>
  <c r="AM75" i="1"/>
  <c r="AM78" i="1"/>
  <c r="AM73" i="1"/>
  <c r="AM83" i="1"/>
  <c r="AM93" i="1"/>
  <c r="AM97" i="1"/>
  <c r="AM76" i="1"/>
  <c r="AM79" i="1"/>
  <c r="AM81" i="1"/>
  <c r="AY56" i="1"/>
  <c r="R56" i="1" s="1"/>
  <c r="AM67" i="1"/>
  <c r="AY46" i="1"/>
  <c r="AM10" i="1"/>
  <c r="AG43" i="1"/>
  <c r="R43" i="1" s="1"/>
  <c r="AG78" i="1"/>
  <c r="AY85" i="1"/>
  <c r="AM37" i="1"/>
  <c r="AG12" i="1"/>
  <c r="AM7" i="1"/>
  <c r="AY17" i="1"/>
  <c r="AM24" i="1"/>
  <c r="AM6" i="1"/>
  <c r="R6" i="1" s="1"/>
  <c r="AY59" i="1"/>
  <c r="AS79" i="1"/>
  <c r="AM48" i="1"/>
  <c r="AS71" i="1"/>
  <c r="AS88" i="1"/>
  <c r="AY57" i="1"/>
  <c r="AS98" i="1"/>
  <c r="AY87" i="1"/>
  <c r="AM77" i="1"/>
  <c r="AY89" i="1"/>
  <c r="AM9" i="1"/>
  <c r="AM12" i="1"/>
  <c r="AY50" i="1"/>
  <c r="AY7" i="1"/>
  <c r="AM49" i="1"/>
  <c r="AY83" i="1"/>
  <c r="AY32" i="1"/>
  <c r="AY36" i="1"/>
  <c r="AM13" i="1"/>
  <c r="AY41" i="1"/>
  <c r="AY30" i="1"/>
  <c r="AM36" i="1"/>
  <c r="AY42" i="1"/>
  <c r="AM54" i="1"/>
  <c r="AS56" i="1"/>
  <c r="AS83" i="1"/>
  <c r="AY26" i="1"/>
  <c r="AY15" i="1"/>
  <c r="AY66" i="1"/>
  <c r="AS90" i="1"/>
  <c r="AG68" i="1"/>
  <c r="AY91" i="1"/>
  <c r="AY97" i="1"/>
  <c r="AY93" i="1"/>
  <c r="AM20" i="1"/>
  <c r="AY51" i="1"/>
  <c r="AG19" i="1"/>
  <c r="R19" i="1" s="1"/>
  <c r="AY21" i="1"/>
  <c r="AG26" i="1"/>
  <c r="AM32" i="1"/>
  <c r="AY33" i="1"/>
  <c r="AM8" i="1"/>
  <c r="AM23" i="1"/>
  <c r="AY35" i="1"/>
  <c r="AY40" i="1"/>
  <c r="AY19" i="1"/>
  <c r="AG20" i="1"/>
  <c r="AY48" i="1"/>
  <c r="AG37" i="1"/>
  <c r="AM41" i="1"/>
  <c r="AY22" i="1"/>
  <c r="AY60" i="1"/>
  <c r="AM11" i="1"/>
  <c r="AG44" i="1"/>
  <c r="AS60" i="1"/>
  <c r="AS85" i="1"/>
  <c r="AY34" i="1"/>
  <c r="AS48" i="1"/>
  <c r="AG73" i="1"/>
  <c r="AS58" i="1"/>
  <c r="AS92" i="1"/>
  <c r="AG80" i="1"/>
  <c r="AY75" i="1"/>
  <c r="AY101" i="1"/>
  <c r="AY53" i="1"/>
  <c r="AY68" i="1"/>
  <c r="AM64" i="1"/>
  <c r="AY20" i="1"/>
  <c r="AY18" i="1"/>
  <c r="AY10" i="1"/>
  <c r="AM15" i="1"/>
  <c r="AM28" i="1"/>
  <c r="AY28" i="1"/>
  <c r="AG34" i="1"/>
  <c r="AY25" i="1"/>
  <c r="AM99" i="1"/>
  <c r="AY11" i="1"/>
  <c r="AY52" i="1"/>
  <c r="AY8" i="1"/>
  <c r="AM44" i="1"/>
  <c r="AM57" i="1"/>
  <c r="AS38" i="1"/>
  <c r="AY61" i="1"/>
  <c r="AM50" i="1"/>
  <c r="AM17" i="1"/>
  <c r="AG22" i="1"/>
  <c r="AG83" i="1"/>
  <c r="AG72" i="1"/>
  <c r="AY65" i="1"/>
  <c r="AG85" i="1"/>
  <c r="AS17" i="1"/>
  <c r="AY69" i="1"/>
  <c r="AS55" i="1"/>
  <c r="AG90" i="1"/>
  <c r="AG86" i="1"/>
  <c r="AG63" i="1"/>
  <c r="AY100" i="1"/>
  <c r="AM34" i="1"/>
  <c r="AY37" i="1"/>
  <c r="AM47" i="1"/>
  <c r="AM30" i="1"/>
  <c r="AM19" i="1"/>
  <c r="AM43" i="1"/>
  <c r="AY27" i="1"/>
  <c r="AM16" i="1"/>
  <c r="AM22" i="1"/>
  <c r="AY31" i="1"/>
  <c r="AY6" i="1"/>
  <c r="AS25" i="1"/>
  <c r="AY29" i="1"/>
  <c r="AG28" i="1"/>
  <c r="AY45" i="1"/>
  <c r="AM61" i="1"/>
  <c r="AY58" i="1"/>
  <c r="AY64" i="1"/>
  <c r="AY9" i="1"/>
  <c r="AM62" i="1"/>
  <c r="AG89" i="1"/>
  <c r="AG91" i="1"/>
  <c r="AS74" i="1"/>
  <c r="AG94" i="1"/>
  <c r="AM65" i="1"/>
  <c r="AY16" i="1"/>
  <c r="AS72" i="1"/>
  <c r="AG82" i="1"/>
  <c r="AM96" i="1"/>
  <c r="AY78" i="1"/>
  <c r="AM46" i="1"/>
  <c r="AM35" i="1"/>
  <c r="AM5" i="1"/>
  <c r="AY94" i="1"/>
  <c r="AM59" i="1"/>
  <c r="AM31" i="1"/>
  <c r="AM25" i="1"/>
  <c r="R25" i="1" s="1"/>
  <c r="AY39" i="1"/>
  <c r="AY5" i="1"/>
  <c r="AY47" i="1"/>
  <c r="AY43" i="1"/>
  <c r="AM63" i="1"/>
  <c r="AM40" i="1"/>
  <c r="AY67" i="1"/>
  <c r="AY14" i="1"/>
  <c r="AG81" i="1"/>
  <c r="AG76" i="1"/>
  <c r="AM56" i="1"/>
  <c r="AG74" i="1"/>
  <c r="AG88" i="1"/>
  <c r="AY55" i="1"/>
  <c r="AY99" i="1"/>
  <c r="AY88" i="1"/>
  <c r="AY90" i="1"/>
  <c r="AY80" i="1"/>
  <c r="AY82" i="1"/>
  <c r="AY84" i="1"/>
  <c r="AY86" i="1"/>
  <c r="AY92" i="1"/>
  <c r="AY4" i="1"/>
  <c r="AY98" i="1"/>
  <c r="AY71" i="1"/>
  <c r="AY73" i="1"/>
  <c r="AY76" i="1"/>
  <c r="AY74" i="1"/>
  <c r="AY77" i="1"/>
  <c r="AY96" i="1"/>
  <c r="AY63" i="1"/>
  <c r="AY23" i="1"/>
  <c r="AM68" i="1"/>
  <c r="AY49" i="1"/>
  <c r="AM39" i="1"/>
  <c r="AY12" i="1"/>
  <c r="AG93" i="1"/>
  <c r="AY62" i="1"/>
  <c r="AG57" i="1"/>
  <c r="AG25" i="1"/>
  <c r="AS75" i="1"/>
  <c r="AM74" i="1"/>
  <c r="AS94" i="1"/>
  <c r="AG99" i="1"/>
  <c r="AG96" i="1"/>
  <c r="U15" i="1"/>
  <c r="U14" i="1"/>
  <c r="U94" i="1"/>
  <c r="U36" i="1"/>
  <c r="U33" i="1"/>
  <c r="U100" i="1"/>
  <c r="U24" i="1"/>
  <c r="U92" i="1"/>
  <c r="U16" i="1"/>
  <c r="U18" i="1"/>
  <c r="U84" i="1"/>
  <c r="U62" i="1"/>
  <c r="U34" i="1"/>
  <c r="U45" i="1"/>
  <c r="U58" i="1"/>
  <c r="U67" i="1"/>
  <c r="U80" i="1"/>
  <c r="U51" i="1"/>
  <c r="U39" i="1"/>
  <c r="U97" i="1"/>
  <c r="U88" i="1"/>
  <c r="U27" i="1"/>
  <c r="U96" i="1"/>
  <c r="U73" i="1"/>
  <c r="U101" i="1"/>
  <c r="U25" i="1"/>
  <c r="U41" i="1"/>
  <c r="U7" i="1"/>
  <c r="U26" i="1"/>
  <c r="U47" i="1"/>
  <c r="U38" i="1"/>
  <c r="U74" i="1"/>
  <c r="U19" i="1"/>
  <c r="U85" i="1"/>
  <c r="U9" i="1"/>
  <c r="U68" i="1"/>
  <c r="U44" i="1"/>
  <c r="U8" i="1"/>
  <c r="U78" i="1"/>
  <c r="U17" i="1"/>
  <c r="U29" i="1"/>
  <c r="U83" i="1"/>
  <c r="U55" i="1"/>
  <c r="U5" i="1"/>
  <c r="U87" i="1"/>
  <c r="U53" i="1"/>
  <c r="U30" i="1"/>
  <c r="U31" i="1"/>
  <c r="U86" i="1"/>
  <c r="U71" i="1"/>
  <c r="U81" i="1"/>
  <c r="U46" i="1"/>
  <c r="U79" i="1"/>
  <c r="U99" i="1"/>
  <c r="U6" i="1"/>
  <c r="U49" i="1"/>
  <c r="U69" i="1"/>
  <c r="U63" i="1"/>
  <c r="U23" i="1"/>
  <c r="U95" i="1"/>
  <c r="U93" i="1"/>
  <c r="U57" i="1"/>
  <c r="U13" i="1"/>
  <c r="U48" i="1"/>
  <c r="U91" i="1"/>
  <c r="U22" i="1"/>
  <c r="U64" i="1"/>
  <c r="U98" i="1"/>
  <c r="U72" i="1"/>
  <c r="U11" i="1"/>
  <c r="U56" i="1"/>
  <c r="U40" i="1"/>
  <c r="U90" i="1"/>
  <c r="U75" i="1"/>
  <c r="U77" i="1"/>
  <c r="U50" i="1"/>
  <c r="R50" i="1" s="1"/>
  <c r="U52" i="1"/>
  <c r="U32" i="1"/>
  <c r="U43" i="1"/>
  <c r="U20" i="1"/>
  <c r="U37" i="1"/>
  <c r="U35" i="1"/>
  <c r="U54" i="1"/>
  <c r="U65" i="1"/>
  <c r="U21" i="1"/>
  <c r="U59" i="1"/>
  <c r="U61" i="1"/>
  <c r="U60" i="1"/>
  <c r="U10" i="1"/>
  <c r="U82" i="1"/>
  <c r="U66" i="1"/>
  <c r="U89" i="1"/>
  <c r="U42" i="1"/>
  <c r="U28" i="1"/>
  <c r="U76" i="1"/>
  <c r="U4" i="1"/>
  <c r="F14" i="1"/>
  <c r="N14" i="1" s="1"/>
  <c r="L14" i="1" s="1"/>
  <c r="F12" i="1"/>
  <c r="N12" i="1" s="1"/>
  <c r="L12" i="1" s="1"/>
  <c r="F13" i="1"/>
  <c r="N13" i="1" s="1"/>
  <c r="L13" i="1" s="1"/>
  <c r="N30" i="1"/>
  <c r="L30" i="1" s="1"/>
  <c r="F33" i="1"/>
  <c r="N33" i="1" s="1"/>
  <c r="L33" i="1" s="1"/>
  <c r="F34" i="1"/>
  <c r="N34" i="1" s="1"/>
  <c r="L34" i="1" s="1"/>
  <c r="F11" i="1"/>
  <c r="N11" i="1" s="1"/>
  <c r="L11" i="1" s="1"/>
  <c r="N46" i="1"/>
  <c r="L46" i="1" s="1"/>
  <c r="F32" i="1"/>
  <c r="N32" i="1" s="1"/>
  <c r="L32" i="1" s="1"/>
  <c r="F7" i="1"/>
  <c r="N7" i="1" s="1"/>
  <c r="L7" i="1" s="1"/>
  <c r="F47" i="1"/>
  <c r="N47" i="1" s="1"/>
  <c r="N48" i="1"/>
  <c r="L48" i="1" s="1"/>
  <c r="N2" i="1" l="1"/>
  <c r="L47" i="1"/>
  <c r="O3" i="1"/>
  <c r="H55" i="1" s="1"/>
  <c r="W46" i="1"/>
  <c r="AO34" i="1"/>
  <c r="W47" i="1"/>
  <c r="AO33" i="1"/>
  <c r="AO13" i="1"/>
  <c r="AC32" i="1"/>
  <c r="AO30" i="1"/>
  <c r="AC14" i="1"/>
  <c r="AC2" i="1" s="1"/>
  <c r="AD70" i="1" s="1"/>
  <c r="AO12" i="1"/>
  <c r="AO48" i="1"/>
  <c r="O14" i="1"/>
  <c r="AI11" i="1"/>
  <c r="AU7" i="1"/>
  <c r="O24" i="1"/>
  <c r="D4" i="1"/>
  <c r="H70" i="1" l="1"/>
  <c r="AE70" i="1"/>
  <c r="Y70" i="1"/>
  <c r="AN70" i="1"/>
  <c r="AT70" i="1"/>
  <c r="AZ70" i="1"/>
  <c r="V70" i="1"/>
  <c r="AB70" i="1"/>
  <c r="AK70" i="1"/>
  <c r="AQ70" i="1"/>
  <c r="AH70" i="1"/>
  <c r="AW70" i="1"/>
  <c r="O2" i="1"/>
  <c r="W2" i="1"/>
  <c r="AQ12" i="1"/>
  <c r="R4" i="1"/>
  <c r="AO2" i="1"/>
  <c r="H2" i="1"/>
  <c r="G2" i="1" s="1"/>
  <c r="J2" i="1"/>
  <c r="I2" i="1" s="1"/>
  <c r="P24" i="1"/>
  <c r="Q24" i="1"/>
  <c r="P14" i="1"/>
  <c r="AQ48" i="1"/>
  <c r="H50" i="1"/>
  <c r="AW7" i="1"/>
  <c r="AU2" i="1"/>
  <c r="AE32" i="1"/>
  <c r="Y46" i="1"/>
  <c r="AB75" i="1"/>
  <c r="AE4" i="1"/>
  <c r="AK78" i="1"/>
  <c r="AT101" i="1"/>
  <c r="AK39" i="1"/>
  <c r="AK8" i="1"/>
  <c r="AW24" i="1"/>
  <c r="AK35" i="1"/>
  <c r="AK10" i="1"/>
  <c r="AK12" i="1"/>
  <c r="AZ21" i="1"/>
  <c r="AQ7" i="1"/>
  <c r="AQ15" i="1"/>
  <c r="AQ17" i="1"/>
  <c r="AT41" i="1"/>
  <c r="AT59" i="1"/>
  <c r="AE55" i="1"/>
  <c r="AH56" i="1"/>
  <c r="AW75" i="1"/>
  <c r="AZ80" i="1"/>
  <c r="AK82" i="1"/>
  <c r="AZ84" i="1"/>
  <c r="AK86" i="1"/>
  <c r="AZ88" i="1"/>
  <c r="AK90" i="1"/>
  <c r="AZ92" i="1"/>
  <c r="AK94" i="1"/>
  <c r="AN95" i="1"/>
  <c r="AQ98" i="1"/>
  <c r="AB27" i="1"/>
  <c r="AB35" i="1"/>
  <c r="AB33" i="1"/>
  <c r="AB65" i="1"/>
  <c r="AB59" i="1"/>
  <c r="AB87" i="1"/>
  <c r="AB99" i="1"/>
  <c r="AT100" i="1"/>
  <c r="AK50" i="1"/>
  <c r="AK16" i="1"/>
  <c r="AK29" i="1"/>
  <c r="AK46" i="1"/>
  <c r="AK45" i="1"/>
  <c r="AK47" i="1"/>
  <c r="AK52" i="1"/>
  <c r="AK14" i="1"/>
  <c r="AK23" i="1"/>
  <c r="AK27" i="1"/>
  <c r="AK28" i="1"/>
  <c r="AK31" i="1"/>
  <c r="AK32" i="1"/>
  <c r="AK33" i="1"/>
  <c r="AW44" i="1"/>
  <c r="AH63" i="1"/>
  <c r="AH65" i="1"/>
  <c r="AH67" i="1"/>
  <c r="AK68" i="1"/>
  <c r="AK69" i="1"/>
  <c r="AK49" i="1"/>
  <c r="AH71" i="1"/>
  <c r="AK72" i="1"/>
  <c r="AB45" i="1"/>
  <c r="AB19" i="1"/>
  <c r="AB12" i="1"/>
  <c r="AB44" i="1"/>
  <c r="AB54" i="1"/>
  <c r="AB56" i="1"/>
  <c r="AB82" i="1"/>
  <c r="AB94" i="1"/>
  <c r="AK99" i="1"/>
  <c r="AZ31" i="1"/>
  <c r="AK13" i="1"/>
  <c r="AN4" i="1"/>
  <c r="AZ6" i="1"/>
  <c r="AK5" i="1"/>
  <c r="AK26" i="1"/>
  <c r="AZ36" i="1"/>
  <c r="AK57" i="1"/>
  <c r="AK58" i="1"/>
  <c r="AQ68" i="1"/>
  <c r="AQ69" i="1"/>
  <c r="AQ49" i="1"/>
  <c r="AT51" i="1"/>
  <c r="AT53" i="1"/>
  <c r="AQ56" i="1"/>
  <c r="AW73" i="1"/>
  <c r="AT94" i="1"/>
  <c r="AZ100" i="1"/>
  <c r="AB47" i="1"/>
  <c r="AB24" i="1"/>
  <c r="AB13" i="1"/>
  <c r="AB48" i="1"/>
  <c r="AB7" i="1"/>
  <c r="AK7" i="1"/>
  <c r="AN100" i="1"/>
  <c r="AZ23" i="1"/>
  <c r="AT57" i="1"/>
  <c r="AH53" i="1"/>
  <c r="AK17" i="1"/>
  <c r="AT4" i="1"/>
  <c r="AZ27" i="1"/>
  <c r="AK15" i="1"/>
  <c r="AK74" i="1"/>
  <c r="AW50" i="1"/>
  <c r="AW16" i="1"/>
  <c r="AW29" i="1"/>
  <c r="AW46" i="1"/>
  <c r="AW45" i="1"/>
  <c r="AW47" i="1"/>
  <c r="AW52" i="1"/>
  <c r="AW14" i="1"/>
  <c r="AW23" i="1"/>
  <c r="AW27" i="1"/>
  <c r="AW28" i="1"/>
  <c r="AW31" i="1"/>
  <c r="AW33" i="1"/>
  <c r="AQ57" i="1"/>
  <c r="AQ58" i="1"/>
  <c r="AH15" i="1"/>
  <c r="AH17" i="1"/>
  <c r="AK41" i="1"/>
  <c r="AK59" i="1"/>
  <c r="AK60" i="1"/>
  <c r="AK75" i="1"/>
  <c r="AZ94" i="1"/>
  <c r="AZ33" i="1"/>
  <c r="AZ50" i="1"/>
  <c r="AZ16" i="1"/>
  <c r="AZ29" i="1"/>
  <c r="AZ46" i="1"/>
  <c r="AZ45" i="1"/>
  <c r="AZ47" i="1"/>
  <c r="AZ52" i="1"/>
  <c r="AZ14" i="1"/>
  <c r="AZ28" i="1"/>
  <c r="AK18" i="1"/>
  <c r="AK19" i="1"/>
  <c r="AW11" i="1"/>
  <c r="AK6" i="1"/>
  <c r="AW5" i="1"/>
  <c r="AH54" i="1"/>
  <c r="AN101" i="1"/>
  <c r="AQ66" i="1"/>
  <c r="AW10" i="1"/>
  <c r="AW36" i="1"/>
  <c r="AT97" i="1"/>
  <c r="AB26" i="1"/>
  <c r="AN11" i="1"/>
  <c r="AN47" i="1"/>
  <c r="AW77" i="1"/>
  <c r="AT66" i="1"/>
  <c r="AQ61" i="1"/>
  <c r="AK92" i="1"/>
  <c r="AW35" i="1"/>
  <c r="AK65" i="1"/>
  <c r="AT43" i="1"/>
  <c r="AH91" i="1"/>
  <c r="AH42" i="1"/>
  <c r="AW68" i="1"/>
  <c r="AT11" i="1"/>
  <c r="AB84" i="1"/>
  <c r="AB52" i="1"/>
  <c r="AT22" i="1"/>
  <c r="AW51" i="1"/>
  <c r="AT28" i="1"/>
  <c r="AT92" i="1"/>
  <c r="AB6" i="1"/>
  <c r="AN71" i="1"/>
  <c r="AW8" i="1"/>
  <c r="AQ29" i="1"/>
  <c r="AK55" i="1"/>
  <c r="AQ39" i="1"/>
  <c r="AH89" i="1"/>
  <c r="AN86" i="1"/>
  <c r="AN12" i="1"/>
  <c r="AB46" i="1"/>
  <c r="AE9" i="1"/>
  <c r="AW61" i="1"/>
  <c r="AH31" i="1"/>
  <c r="AQ96" i="1"/>
  <c r="AT37" i="1"/>
  <c r="AE27" i="1"/>
  <c r="AH101" i="1"/>
  <c r="AZ85" i="1"/>
  <c r="AQ72" i="1"/>
  <c r="AN56" i="1"/>
  <c r="AW53" i="1"/>
  <c r="AQ92" i="1"/>
  <c r="AW59" i="1"/>
  <c r="AT64" i="1"/>
  <c r="AE83" i="1"/>
  <c r="AQ77" i="1"/>
  <c r="AT98" i="1"/>
  <c r="AH78" i="1"/>
  <c r="AQ93" i="1"/>
  <c r="AQ73" i="1"/>
  <c r="AE13" i="1"/>
  <c r="AH82" i="1"/>
  <c r="AH22" i="1"/>
  <c r="AH8" i="1"/>
  <c r="AE24" i="1"/>
  <c r="AH26" i="1"/>
  <c r="AE36" i="1"/>
  <c r="AK63" i="1"/>
  <c r="AN35" i="1"/>
  <c r="AN28" i="1"/>
  <c r="AT56" i="1"/>
  <c r="AB22" i="1"/>
  <c r="AQ4" i="1"/>
  <c r="AN29" i="1"/>
  <c r="AK76" i="1"/>
  <c r="AB93" i="1"/>
  <c r="AH64" i="1"/>
  <c r="AB29" i="1"/>
  <c r="AB92" i="1"/>
  <c r="AB30" i="1"/>
  <c r="AK80" i="1"/>
  <c r="AN27" i="1"/>
  <c r="AZ10" i="1"/>
  <c r="AQ55" i="1"/>
  <c r="AK84" i="1"/>
  <c r="AQ62" i="1"/>
  <c r="AN39" i="1"/>
  <c r="AE96" i="1"/>
  <c r="AT7" i="1"/>
  <c r="AK24" i="1"/>
  <c r="AQ63" i="1"/>
  <c r="AN33" i="1"/>
  <c r="AZ35" i="1"/>
  <c r="AK61" i="1"/>
  <c r="AN18" i="1"/>
  <c r="AZ56" i="1"/>
  <c r="AB58" i="1"/>
  <c r="AW26" i="1"/>
  <c r="AW85" i="1"/>
  <c r="AQ21" i="1"/>
  <c r="AZ55" i="1"/>
  <c r="AB57" i="1"/>
  <c r="AN76" i="1"/>
  <c r="AZ77" i="1"/>
  <c r="AQ9" i="1"/>
  <c r="AT45" i="1"/>
  <c r="AB83" i="1"/>
  <c r="AW90" i="1"/>
  <c r="AT10" i="1"/>
  <c r="AQ23" i="1"/>
  <c r="AZ99" i="1"/>
  <c r="AH21" i="1"/>
  <c r="AB67" i="1"/>
  <c r="AH40" i="1"/>
  <c r="AW41" i="1"/>
  <c r="AW91" i="1"/>
  <c r="AN73" i="1"/>
  <c r="AN94" i="1"/>
  <c r="AQ36" i="1"/>
  <c r="AH45" i="1"/>
  <c r="AN87" i="1"/>
  <c r="AH35" i="1"/>
  <c r="AE29" i="1"/>
  <c r="AT75" i="1"/>
  <c r="AZ91" i="1"/>
  <c r="AZ79" i="1"/>
  <c r="AW30" i="1"/>
  <c r="AW57" i="1"/>
  <c r="AE84" i="1"/>
  <c r="AQ80" i="1"/>
  <c r="AZ72" i="1"/>
  <c r="AE87" i="1"/>
  <c r="AT73" i="1"/>
  <c r="AQ81" i="1"/>
  <c r="AH94" i="1"/>
  <c r="AN67" i="1"/>
  <c r="AZ49" i="1"/>
  <c r="AW58" i="1"/>
  <c r="AN51" i="1"/>
  <c r="AZ51" i="1"/>
  <c r="AZ82" i="1"/>
  <c r="AQ65" i="1"/>
  <c r="AE12" i="1"/>
  <c r="AN80" i="1"/>
  <c r="AW76" i="1"/>
  <c r="AB98" i="1"/>
  <c r="AQ64" i="1"/>
  <c r="AH62" i="1"/>
  <c r="AH49" i="1"/>
  <c r="AZ42" i="1"/>
  <c r="AW21" i="1"/>
  <c r="AN52" i="1"/>
  <c r="AB66" i="1"/>
  <c r="AB8" i="1"/>
  <c r="AT15" i="1"/>
  <c r="AZ39" i="1"/>
  <c r="AT48" i="1"/>
  <c r="AB21" i="1"/>
  <c r="AT21" i="1"/>
  <c r="AN84" i="1"/>
  <c r="AH13" i="1"/>
  <c r="AH51" i="1"/>
  <c r="AB37" i="1"/>
  <c r="AE44" i="1"/>
  <c r="AZ71" i="1"/>
  <c r="AE25" i="1"/>
  <c r="AT46" i="1"/>
  <c r="AB77" i="1"/>
  <c r="AN89" i="1"/>
  <c r="AN9" i="1"/>
  <c r="AQ14" i="1"/>
  <c r="AT95" i="1"/>
  <c r="AT12" i="1"/>
  <c r="AB34" i="1"/>
  <c r="AH5" i="1"/>
  <c r="AE57" i="1"/>
  <c r="AB81" i="1"/>
  <c r="AE58" i="1"/>
  <c r="AT99" i="1"/>
  <c r="AH33" i="1"/>
  <c r="AH46" i="1"/>
  <c r="AW84" i="1"/>
  <c r="AW43" i="1"/>
  <c r="AE16" i="1"/>
  <c r="AH74" i="1"/>
  <c r="AK91" i="1"/>
  <c r="AK79" i="1"/>
  <c r="AZ20" i="1"/>
  <c r="AT30" i="1"/>
  <c r="AE82" i="1"/>
  <c r="AW64" i="1"/>
  <c r="AT77" i="1"/>
  <c r="AT49" i="1"/>
  <c r="AE68" i="1"/>
  <c r="AE56" i="1"/>
  <c r="AZ65" i="1"/>
  <c r="AH72" i="1"/>
  <c r="AQ79" i="1"/>
  <c r="AT67" i="1"/>
  <c r="AH92" i="1"/>
  <c r="AT54" i="1"/>
  <c r="AN58" i="1"/>
  <c r="AZ67" i="1"/>
  <c r="AE42" i="1"/>
  <c r="AN68" i="1"/>
  <c r="AZ68" i="1"/>
  <c r="AK62" i="1"/>
  <c r="AZ97" i="1"/>
  <c r="AW56" i="1"/>
  <c r="AB86" i="1"/>
  <c r="AQ60" i="1"/>
  <c r="AN10" i="1"/>
  <c r="AT68" i="1"/>
  <c r="AW101" i="1"/>
  <c r="AK30" i="1"/>
  <c r="AW6" i="1"/>
  <c r="AN46" i="1"/>
  <c r="AQ53" i="1"/>
  <c r="AN32" i="1"/>
  <c r="AN20" i="1"/>
  <c r="AB11" i="1"/>
  <c r="AK20" i="1"/>
  <c r="AW81" i="1"/>
  <c r="AW9" i="1"/>
  <c r="AW63" i="1"/>
  <c r="AB20" i="1"/>
  <c r="AT40" i="1"/>
  <c r="AE101" i="1"/>
  <c r="AQ22" i="1"/>
  <c r="AT29" i="1"/>
  <c r="AB71" i="1"/>
  <c r="AW86" i="1"/>
  <c r="AW38" i="1"/>
  <c r="AQ52" i="1"/>
  <c r="AT90" i="1"/>
  <c r="AT38" i="1"/>
  <c r="AB38" i="1"/>
  <c r="AQ38" i="1"/>
  <c r="AT42" i="1"/>
  <c r="AB55" i="1"/>
  <c r="AZ48" i="1"/>
  <c r="AT20" i="1"/>
  <c r="AH29" i="1"/>
  <c r="AN83" i="1"/>
  <c r="AT24" i="1"/>
  <c r="AE50" i="1"/>
  <c r="AT72" i="1"/>
  <c r="AZ89" i="1"/>
  <c r="AQ78" i="1"/>
  <c r="AN5" i="1"/>
  <c r="AW17" i="1"/>
  <c r="AH76" i="1"/>
  <c r="AW69" i="1"/>
  <c r="AQ42" i="1"/>
  <c r="AE61" i="1"/>
  <c r="AN48" i="1"/>
  <c r="AW100" i="1"/>
  <c r="AW78" i="1"/>
  <c r="AW65" i="1"/>
  <c r="AH90" i="1"/>
  <c r="AZ53" i="1"/>
  <c r="AZ9" i="1"/>
  <c r="AZ58" i="1"/>
  <c r="AH30" i="1"/>
  <c r="AN63" i="1"/>
  <c r="AZ63" i="1"/>
  <c r="AB49" i="1"/>
  <c r="AB74" i="1"/>
  <c r="AK54" i="1"/>
  <c r="AT63" i="1"/>
  <c r="AW98" i="1"/>
  <c r="AN31" i="1"/>
  <c r="AN24" i="1"/>
  <c r="AN50" i="1"/>
  <c r="AE71" i="1"/>
  <c r="AN25" i="1"/>
  <c r="AT5" i="1"/>
  <c r="AB25" i="1"/>
  <c r="AH69" i="1"/>
  <c r="AQ54" i="1"/>
  <c r="AB41" i="1"/>
  <c r="AK67" i="1"/>
  <c r="AH58" i="1"/>
  <c r="AW95" i="1"/>
  <c r="AN23" i="1"/>
  <c r="AB53" i="1"/>
  <c r="AH100" i="1"/>
  <c r="AZ18" i="1"/>
  <c r="AW4" i="1"/>
  <c r="AB51" i="1"/>
  <c r="AW40" i="1"/>
  <c r="AQ59" i="1"/>
  <c r="AQ25" i="1"/>
  <c r="AB16" i="1"/>
  <c r="AQ43" i="1"/>
  <c r="AH7" i="1"/>
  <c r="AH6" i="1"/>
  <c r="AB96" i="1"/>
  <c r="AB43" i="1"/>
  <c r="AE20" i="1"/>
  <c r="AH41" i="1"/>
  <c r="AT32" i="1"/>
  <c r="AT50" i="1"/>
  <c r="AB68" i="1"/>
  <c r="AW82" i="1"/>
  <c r="AN22" i="1"/>
  <c r="AQ45" i="1"/>
  <c r="AT82" i="1"/>
  <c r="AE43" i="1"/>
  <c r="AT96" i="1"/>
  <c r="AQ8" i="1"/>
  <c r="AE26" i="1"/>
  <c r="AB10" i="1"/>
  <c r="AK34" i="1"/>
  <c r="AQ99" i="1"/>
  <c r="AQ6" i="1"/>
  <c r="AH50" i="1"/>
  <c r="AN79" i="1"/>
  <c r="AH39" i="1"/>
  <c r="AE21" i="1"/>
  <c r="AZ87" i="1"/>
  <c r="AQ75" i="1"/>
  <c r="AE63" i="1"/>
  <c r="AT55" i="1"/>
  <c r="AH68" i="1"/>
  <c r="AH73" i="1"/>
  <c r="AH9" i="1"/>
  <c r="AZ25" i="1"/>
  <c r="AZ101" i="1"/>
  <c r="AQ71" i="1"/>
  <c r="AN96" i="1"/>
  <c r="AQ76" i="1"/>
  <c r="AK42" i="1"/>
  <c r="AH86" i="1"/>
  <c r="AZ12" i="1"/>
  <c r="AH43" i="1"/>
  <c r="AE35" i="1"/>
  <c r="AZ22" i="1"/>
  <c r="AH34" i="1"/>
  <c r="AE48" i="1"/>
  <c r="AB40" i="1"/>
  <c r="AN13" i="1"/>
  <c r="AQ67" i="1"/>
  <c r="AH4" i="1"/>
  <c r="AB63" i="1"/>
  <c r="AW48" i="1"/>
  <c r="AN36" i="1"/>
  <c r="AK88" i="1"/>
  <c r="AW18" i="1"/>
  <c r="AN14" i="1"/>
  <c r="AE99" i="1"/>
  <c r="AE97" i="1"/>
  <c r="AK48" i="1"/>
  <c r="AZ13" i="1"/>
  <c r="AB97" i="1"/>
  <c r="AK101" i="1"/>
  <c r="AN43" i="1"/>
  <c r="AB32" i="1"/>
  <c r="AT84" i="1"/>
  <c r="AT14" i="1"/>
  <c r="AB31" i="1"/>
  <c r="AT35" i="1"/>
  <c r="AK97" i="1"/>
  <c r="AB100" i="1"/>
  <c r="AW87" i="1"/>
  <c r="AN8" i="1"/>
  <c r="AT19" i="1"/>
  <c r="AH27" i="1"/>
  <c r="AW80" i="1"/>
  <c r="AE45" i="1"/>
  <c r="AW96" i="1"/>
  <c r="AE74" i="1"/>
  <c r="AT58" i="1"/>
  <c r="AQ86" i="1"/>
  <c r="AZ62" i="1"/>
  <c r="AZ34" i="1"/>
  <c r="AQ89" i="1"/>
  <c r="AZ37" i="1"/>
  <c r="AN15" i="1"/>
  <c r="AZ60" i="1"/>
  <c r="AE18" i="1"/>
  <c r="AH20" i="1"/>
  <c r="AZ4" i="1"/>
  <c r="AQ95" i="1"/>
  <c r="AZ11" i="1"/>
  <c r="AK73" i="1"/>
  <c r="AW42" i="1"/>
  <c r="AH98" i="1"/>
  <c r="AB85" i="1"/>
  <c r="AW93" i="1"/>
  <c r="AH18" i="1"/>
  <c r="AB50" i="1"/>
  <c r="AZ73" i="1"/>
  <c r="AT52" i="1"/>
  <c r="AE100" i="1"/>
  <c r="AH24" i="1"/>
  <c r="AT88" i="1"/>
  <c r="AB88" i="1"/>
  <c r="AW83" i="1"/>
  <c r="AB42" i="1"/>
  <c r="AQ18" i="1"/>
  <c r="AH23" i="1"/>
  <c r="AQ44" i="1"/>
  <c r="AE46" i="1"/>
  <c r="AH95" i="1"/>
  <c r="AK56" i="1"/>
  <c r="AE6" i="1"/>
  <c r="AQ84" i="1"/>
  <c r="AN59" i="1"/>
  <c r="AQ87" i="1"/>
  <c r="AE79" i="1"/>
  <c r="AH38" i="1"/>
  <c r="AZ17" i="1"/>
  <c r="AE40" i="1"/>
  <c r="AT62" i="1"/>
  <c r="AN92" i="1"/>
  <c r="AT93" i="1"/>
  <c r="AE17" i="1"/>
  <c r="AZ98" i="1"/>
  <c r="AB18" i="1"/>
  <c r="AE66" i="1"/>
  <c r="AQ74" i="1"/>
  <c r="AH12" i="1"/>
  <c r="AZ15" i="1"/>
  <c r="AQ83" i="1"/>
  <c r="AE39" i="1"/>
  <c r="AT47" i="1"/>
  <c r="AZ66" i="1"/>
  <c r="AN61" i="1"/>
  <c r="AE15" i="1"/>
  <c r="AN41" i="1"/>
  <c r="AE78" i="1"/>
  <c r="AK51" i="1"/>
  <c r="AB91" i="1"/>
  <c r="AQ101" i="1"/>
  <c r="AZ32" i="1"/>
  <c r="AB73" i="1"/>
  <c r="AZ93" i="1"/>
  <c r="AN7" i="1"/>
  <c r="AB79" i="1"/>
  <c r="AQ41" i="1"/>
  <c r="AZ90" i="1"/>
  <c r="AK21" i="1"/>
  <c r="AB17" i="1"/>
  <c r="AW89" i="1"/>
  <c r="AK98" i="1"/>
  <c r="AT89" i="1"/>
  <c r="AN57" i="1"/>
  <c r="AT16" i="1"/>
  <c r="AZ96" i="1"/>
  <c r="AQ32" i="1"/>
  <c r="AZ74" i="1"/>
  <c r="AB60" i="1"/>
  <c r="AW79" i="1"/>
  <c r="AQ97" i="1"/>
  <c r="AH52" i="1"/>
  <c r="AQ20" i="1"/>
  <c r="AE41" i="1"/>
  <c r="AE62" i="1"/>
  <c r="AZ43" i="1"/>
  <c r="AN60" i="1"/>
  <c r="AB5" i="1"/>
  <c r="AB64" i="1"/>
  <c r="AW74" i="1"/>
  <c r="AT69" i="1"/>
  <c r="AB9" i="1"/>
  <c r="AW13" i="1"/>
  <c r="AB14" i="1"/>
  <c r="AN88" i="1"/>
  <c r="AT80" i="1"/>
  <c r="AT85" i="1"/>
  <c r="AQ40" i="1"/>
  <c r="AN93" i="1"/>
  <c r="AQ31" i="1"/>
  <c r="AH61" i="1"/>
  <c r="AB28" i="1"/>
  <c r="AH66" i="1"/>
  <c r="AT91" i="1"/>
  <c r="AZ76" i="1"/>
  <c r="AH47" i="1"/>
  <c r="AH10" i="1"/>
  <c r="AK89" i="1"/>
  <c r="AE51" i="1"/>
  <c r="AW12" i="1"/>
  <c r="AE33" i="1"/>
  <c r="AH32" i="1"/>
  <c r="AH55" i="1"/>
  <c r="AW71" i="1"/>
  <c r="AT65" i="1"/>
  <c r="AK53" i="1"/>
  <c r="AE95" i="1"/>
  <c r="AE54" i="1"/>
  <c r="AN44" i="1"/>
  <c r="AT81" i="1"/>
  <c r="AE37" i="1"/>
  <c r="AQ37" i="1"/>
  <c r="AN85" i="1"/>
  <c r="AQ28" i="1"/>
  <c r="AE60" i="1"/>
  <c r="AH93" i="1"/>
  <c r="AE64" i="1"/>
  <c r="AT87" i="1"/>
  <c r="AE67" i="1"/>
  <c r="AH16" i="1"/>
  <c r="AT25" i="1"/>
  <c r="AK87" i="1"/>
  <c r="AZ57" i="1"/>
  <c r="AE94" i="1"/>
  <c r="AE88" i="1"/>
  <c r="AZ26" i="1"/>
  <c r="AE93" i="1"/>
  <c r="AT76" i="1"/>
  <c r="AE75" i="1"/>
  <c r="AE98" i="1"/>
  <c r="AN17" i="1"/>
  <c r="AE53" i="1"/>
  <c r="AH37" i="1"/>
  <c r="AH80" i="1"/>
  <c r="AH28" i="1"/>
  <c r="AN37" i="1"/>
  <c r="AB62" i="1"/>
  <c r="AH48" i="1"/>
  <c r="AN72" i="1"/>
  <c r="AW20" i="1"/>
  <c r="AW66" i="1"/>
  <c r="AN77" i="1"/>
  <c r="AW54" i="1"/>
  <c r="AE65" i="1"/>
  <c r="AQ19" i="1"/>
  <c r="AE77" i="1"/>
  <c r="AN74" i="1"/>
  <c r="AZ59" i="1"/>
  <c r="AT39" i="1"/>
  <c r="AE73" i="1"/>
  <c r="AZ54" i="1"/>
  <c r="AZ69" i="1"/>
  <c r="AN64" i="1"/>
  <c r="AH59" i="1"/>
  <c r="AK64" i="1"/>
  <c r="AZ40" i="1"/>
  <c r="AK9" i="1"/>
  <c r="AH87" i="1"/>
  <c r="AH44" i="1"/>
  <c r="AB90" i="1"/>
  <c r="AN21" i="1"/>
  <c r="AT33" i="1"/>
  <c r="AE8" i="1"/>
  <c r="AN81" i="1"/>
  <c r="AQ27" i="1"/>
  <c r="AN30" i="1"/>
  <c r="AH85" i="1"/>
  <c r="AN34" i="1"/>
  <c r="AT83" i="1"/>
  <c r="AT44" i="1"/>
  <c r="AN6" i="1"/>
  <c r="AE86" i="1"/>
  <c r="AK85" i="1"/>
  <c r="AE59" i="1"/>
  <c r="AE92" i="1"/>
  <c r="AN99" i="1"/>
  <c r="AE85" i="1"/>
  <c r="AE91" i="1"/>
  <c r="AE72" i="1"/>
  <c r="AH88" i="1"/>
  <c r="AN54" i="1"/>
  <c r="AW49" i="1"/>
  <c r="AW67" i="1"/>
  <c r="AN16" i="1"/>
  <c r="AT31" i="1"/>
  <c r="AW37" i="1"/>
  <c r="AZ95" i="1"/>
  <c r="AZ64" i="1"/>
  <c r="AB76" i="1"/>
  <c r="AQ85" i="1"/>
  <c r="AW62" i="1"/>
  <c r="AN53" i="1"/>
  <c r="AB39" i="1"/>
  <c r="AZ5" i="1"/>
  <c r="AQ51" i="1"/>
  <c r="AW99" i="1"/>
  <c r="AK43" i="1"/>
  <c r="AH83" i="1"/>
  <c r="AZ30" i="1"/>
  <c r="AB78" i="1"/>
  <c r="AT9" i="1"/>
  <c r="AN26" i="1"/>
  <c r="AB101" i="1"/>
  <c r="AN55" i="1"/>
  <c r="AQ47" i="1"/>
  <c r="AK40" i="1"/>
  <c r="AH81" i="1"/>
  <c r="AT13" i="1"/>
  <c r="AT79" i="1"/>
  <c r="AN42" i="1"/>
  <c r="AN90" i="1"/>
  <c r="AN19" i="1"/>
  <c r="AE80" i="1"/>
  <c r="AZ83" i="1"/>
  <c r="AK25" i="1"/>
  <c r="AE90" i="1"/>
  <c r="AW97" i="1"/>
  <c r="AE81" i="1"/>
  <c r="AE7" i="1"/>
  <c r="AH75" i="1"/>
  <c r="AW55" i="1"/>
  <c r="AH84" i="1"/>
  <c r="AN49" i="1"/>
  <c r="AE69" i="1"/>
  <c r="AE31" i="1"/>
  <c r="AQ16" i="1"/>
  <c r="AW92" i="1"/>
  <c r="AQ94" i="1"/>
  <c r="AN62" i="1"/>
  <c r="AW88" i="1"/>
  <c r="AQ88" i="1"/>
  <c r="AK44" i="1"/>
  <c r="AK93" i="1"/>
  <c r="AN45" i="1"/>
  <c r="AZ24" i="1"/>
  <c r="AK77" i="1"/>
  <c r="AW39" i="1"/>
  <c r="AN75" i="1"/>
  <c r="AK37" i="1"/>
  <c r="AB72" i="1"/>
  <c r="AQ11" i="1"/>
  <c r="AZ8" i="1"/>
  <c r="AB95" i="1"/>
  <c r="AN66" i="1"/>
  <c r="AQ46" i="1"/>
  <c r="AT34" i="1"/>
  <c r="AN78" i="1"/>
  <c r="AN38" i="1"/>
  <c r="AT36" i="1"/>
  <c r="AE30" i="1"/>
  <c r="AK95" i="1"/>
  <c r="AE28" i="1"/>
  <c r="AH77" i="1"/>
  <c r="AK83" i="1"/>
  <c r="AT78" i="1"/>
  <c r="AH96" i="1"/>
  <c r="AZ78" i="1"/>
  <c r="AK100" i="1"/>
  <c r="AW60" i="1"/>
  <c r="AE5" i="1"/>
  <c r="AB4" i="1"/>
  <c r="AH97" i="1"/>
  <c r="AW72" i="1"/>
  <c r="AH36" i="1"/>
  <c r="AE19" i="1"/>
  <c r="AB89" i="1"/>
  <c r="AQ35" i="1"/>
  <c r="AH11" i="1"/>
  <c r="AE23" i="1"/>
  <c r="AZ81" i="1"/>
  <c r="AH79" i="1"/>
  <c r="AH99" i="1"/>
  <c r="AH19" i="1"/>
  <c r="AZ61" i="1"/>
  <c r="AB36" i="1"/>
  <c r="AN98" i="1"/>
  <c r="AE11" i="1"/>
  <c r="AN82" i="1"/>
  <c r="AE34" i="1"/>
  <c r="AQ82" i="1"/>
  <c r="AE76" i="1"/>
  <c r="AE89" i="1"/>
  <c r="AK4" i="1"/>
  <c r="AB23" i="1"/>
  <c r="AN97" i="1"/>
  <c r="AT61" i="1"/>
  <c r="AB80" i="1"/>
  <c r="AK71" i="1"/>
  <c r="AE38" i="1"/>
  <c r="AK36" i="1"/>
  <c r="AT26" i="1"/>
  <c r="AB15" i="1"/>
  <c r="AW32" i="1"/>
  <c r="AT27" i="1"/>
  <c r="AB61" i="1"/>
  <c r="AN40" i="1"/>
  <c r="AQ50" i="1"/>
  <c r="AT8" i="1"/>
  <c r="AZ44" i="1"/>
  <c r="AW19" i="1"/>
  <c r="AT6" i="1"/>
  <c r="AW25" i="1"/>
  <c r="AN91" i="1"/>
  <c r="AE52" i="1"/>
  <c r="AH25" i="1"/>
  <c r="AK81" i="1"/>
  <c r="AQ90" i="1"/>
  <c r="AT74" i="1"/>
  <c r="AZ75" i="1"/>
  <c r="AW94" i="1"/>
  <c r="AN69" i="1"/>
  <c r="AT60" i="1"/>
  <c r="AZ41" i="1"/>
  <c r="AK96" i="1"/>
  <c r="AQ100" i="1"/>
  <c r="AZ86" i="1"/>
  <c r="AH60" i="1"/>
  <c r="AK66" i="1"/>
  <c r="AQ24" i="1"/>
  <c r="AE49" i="1"/>
  <c r="AW22" i="1"/>
  <c r="AB69" i="1"/>
  <c r="AT23" i="1"/>
  <c r="AW34" i="1"/>
  <c r="AZ19" i="1"/>
  <c r="AT18" i="1"/>
  <c r="AE22" i="1"/>
  <c r="AE47" i="1"/>
  <c r="AN65" i="1"/>
  <c r="AT71" i="1"/>
  <c r="AQ91" i="1"/>
  <c r="AZ7" i="1"/>
  <c r="AT86" i="1"/>
  <c r="AH14" i="1"/>
  <c r="AT17" i="1"/>
  <c r="AE10" i="1"/>
  <c r="AH57" i="1"/>
  <c r="AZ38" i="1"/>
  <c r="AW15" i="1"/>
  <c r="AQ5" i="1"/>
  <c r="AK38" i="1"/>
  <c r="AQ26" i="1"/>
  <c r="AK22" i="1"/>
  <c r="AQ10" i="1"/>
  <c r="AE14" i="1"/>
  <c r="AK11" i="1"/>
  <c r="AI2" i="1"/>
  <c r="AQ13" i="1"/>
  <c r="AQ34" i="1"/>
  <c r="AQ30" i="1"/>
  <c r="AQ33" i="1"/>
  <c r="AD50" i="1"/>
  <c r="AD16" i="1"/>
  <c r="AD45" i="1"/>
  <c r="AD14" i="1"/>
  <c r="R14" i="1" s="1"/>
  <c r="AD29" i="1"/>
  <c r="AD47" i="1"/>
  <c r="AD23" i="1"/>
  <c r="R23" i="1" s="1"/>
  <c r="AD20" i="1"/>
  <c r="AD28" i="1"/>
  <c r="R28" i="1" s="1"/>
  <c r="AD26" i="1"/>
  <c r="AD71" i="1"/>
  <c r="AD34" i="1"/>
  <c r="AD37" i="1"/>
  <c r="AD30" i="1"/>
  <c r="AD32" i="1"/>
  <c r="R32" i="1" s="1"/>
  <c r="AD22" i="1"/>
  <c r="AD38" i="1"/>
  <c r="AD44" i="1"/>
  <c r="AD54" i="1"/>
  <c r="AD9" i="1"/>
  <c r="AD60" i="1"/>
  <c r="AD43" i="1"/>
  <c r="AD12" i="1"/>
  <c r="AD67" i="1"/>
  <c r="AD19" i="1"/>
  <c r="AD58" i="1"/>
  <c r="AD8" i="1"/>
  <c r="AD4" i="1"/>
  <c r="AD25" i="1"/>
  <c r="AD98" i="1"/>
  <c r="AD7" i="1"/>
  <c r="AD77" i="1"/>
  <c r="AD64" i="1"/>
  <c r="AD6" i="1"/>
  <c r="AD68" i="1"/>
  <c r="AD72" i="1"/>
  <c r="AD89" i="1"/>
  <c r="AD55" i="1"/>
  <c r="AD31" i="1"/>
  <c r="R31" i="1" s="1"/>
  <c r="AD48" i="1"/>
  <c r="AD52" i="1"/>
  <c r="AD17" i="1"/>
  <c r="AD53" i="1"/>
  <c r="AD81" i="1"/>
  <c r="AD87" i="1"/>
  <c r="AD10" i="1"/>
  <c r="AD99" i="1"/>
  <c r="AD101" i="1"/>
  <c r="AD39" i="1"/>
  <c r="R39" i="1" s="1"/>
  <c r="AD51" i="1"/>
  <c r="AD88" i="1"/>
  <c r="AD69" i="1"/>
  <c r="AD15" i="1"/>
  <c r="AD65" i="1"/>
  <c r="AD40" i="1"/>
  <c r="AD46" i="1"/>
  <c r="AD42" i="1"/>
  <c r="AD74" i="1"/>
  <c r="AD94" i="1"/>
  <c r="AD73" i="1"/>
  <c r="AD96" i="1"/>
  <c r="AD86" i="1"/>
  <c r="AD49" i="1"/>
  <c r="AD56" i="1"/>
  <c r="AD78" i="1"/>
  <c r="AD79" i="1"/>
  <c r="AD57" i="1"/>
  <c r="AD36" i="1"/>
  <c r="AD61" i="1"/>
  <c r="AD59" i="1"/>
  <c r="AD92" i="1"/>
  <c r="AD100" i="1"/>
  <c r="AD62" i="1"/>
  <c r="AD5" i="1"/>
  <c r="AD63" i="1"/>
  <c r="AD11" i="1"/>
  <c r="AD95" i="1"/>
  <c r="AD41" i="1"/>
  <c r="AD80" i="1"/>
  <c r="AD76" i="1"/>
  <c r="AD90" i="1"/>
  <c r="AD27" i="1"/>
  <c r="R27" i="1" s="1"/>
  <c r="AD83" i="1"/>
  <c r="AD18" i="1"/>
  <c r="AD21" i="1"/>
  <c r="AD66" i="1"/>
  <c r="AD33" i="1"/>
  <c r="AD97" i="1"/>
  <c r="AD75" i="1"/>
  <c r="AD84" i="1"/>
  <c r="AD85" i="1"/>
  <c r="AD93" i="1"/>
  <c r="AD24" i="1"/>
  <c r="AD82" i="1"/>
  <c r="AD91" i="1"/>
  <c r="AD13" i="1"/>
  <c r="AD35" i="1"/>
  <c r="X33" i="1"/>
  <c r="V52" i="1"/>
  <c r="Y28" i="1"/>
  <c r="Y12" i="1"/>
  <c r="Y67" i="1"/>
  <c r="V46" i="1"/>
  <c r="V27" i="1"/>
  <c r="V35" i="1"/>
  <c r="V10" i="1"/>
  <c r="V65" i="1"/>
  <c r="Y31" i="1"/>
  <c r="Y24" i="1"/>
  <c r="Y6" i="1"/>
  <c r="Y13" i="1"/>
  <c r="Y36" i="1"/>
  <c r="Y68" i="1"/>
  <c r="Y7" i="1"/>
  <c r="Y71" i="1"/>
  <c r="Y83" i="1"/>
  <c r="V45" i="1"/>
  <c r="V28" i="1"/>
  <c r="V19" i="1"/>
  <c r="V38" i="1"/>
  <c r="V12" i="1"/>
  <c r="V34" i="1"/>
  <c r="V67" i="1"/>
  <c r="V54" i="1"/>
  <c r="V56" i="1"/>
  <c r="V82" i="1"/>
  <c r="V94" i="1"/>
  <c r="V64" i="1"/>
  <c r="Y40" i="1"/>
  <c r="V88" i="1"/>
  <c r="V87" i="1"/>
  <c r="Y82" i="1"/>
  <c r="V86" i="1"/>
  <c r="V23" i="1"/>
  <c r="Y33" i="1"/>
  <c r="V17" i="1"/>
  <c r="Y86" i="1"/>
  <c r="Y23" i="1"/>
  <c r="V25" i="1"/>
  <c r="Y39" i="1"/>
  <c r="V13" i="1"/>
  <c r="Y15" i="1"/>
  <c r="Y29" i="1"/>
  <c r="V6" i="1"/>
  <c r="V60" i="1"/>
  <c r="V75" i="1"/>
  <c r="Y56" i="1"/>
  <c r="V74" i="1"/>
  <c r="Y99" i="1"/>
  <c r="Y35" i="1"/>
  <c r="V58" i="1"/>
  <c r="Y74" i="1"/>
  <c r="V95" i="1"/>
  <c r="V24" i="1"/>
  <c r="Y57" i="1"/>
  <c r="Y32" i="1"/>
  <c r="Y14" i="1"/>
  <c r="Y59" i="1"/>
  <c r="V7" i="1"/>
  <c r="V8" i="1"/>
  <c r="V37" i="1"/>
  <c r="V76" i="1"/>
  <c r="V81" i="1"/>
  <c r="Y76" i="1"/>
  <c r="V80" i="1"/>
  <c r="V29" i="1"/>
  <c r="Y10" i="1"/>
  <c r="V49" i="1"/>
  <c r="Y80" i="1"/>
  <c r="Y97" i="1"/>
  <c r="V101" i="1"/>
  <c r="Y69" i="1"/>
  <c r="Y91" i="1"/>
  <c r="V30" i="1"/>
  <c r="V61" i="1"/>
  <c r="V26" i="1"/>
  <c r="Y49" i="1"/>
  <c r="Y42" i="1"/>
  <c r="V36" i="1"/>
  <c r="V44" i="1"/>
  <c r="V55" i="1"/>
  <c r="Y60" i="1"/>
  <c r="V66" i="1"/>
  <c r="Y93" i="1"/>
  <c r="Y18" i="1"/>
  <c r="V40" i="1"/>
  <c r="Y66" i="1"/>
  <c r="V96" i="1"/>
  <c r="Y85" i="1"/>
  <c r="V89" i="1"/>
  <c r="V31" i="1"/>
  <c r="Y37" i="1"/>
  <c r="Y87" i="1"/>
  <c r="V21" i="1"/>
  <c r="V90" i="1"/>
  <c r="V83" i="1"/>
  <c r="Y20" i="1"/>
  <c r="V51" i="1"/>
  <c r="V5" i="1"/>
  <c r="V84" i="1"/>
  <c r="V77" i="1"/>
  <c r="Y25" i="1"/>
  <c r="Y34" i="1"/>
  <c r="Y75" i="1"/>
  <c r="Y63" i="1"/>
  <c r="V78" i="1"/>
  <c r="V71" i="1"/>
  <c r="Y30" i="1"/>
  <c r="V85" i="1"/>
  <c r="Y84" i="1"/>
  <c r="V93" i="1"/>
  <c r="Y8" i="1"/>
  <c r="Y16" i="1"/>
  <c r="Y101" i="1"/>
  <c r="V59" i="1"/>
  <c r="Y54" i="1"/>
  <c r="V41" i="1"/>
  <c r="Y27" i="1"/>
  <c r="Y41" i="1"/>
  <c r="Y79" i="1"/>
  <c r="V47" i="1"/>
  <c r="Y89" i="1"/>
  <c r="V11" i="1"/>
  <c r="Y96" i="1"/>
  <c r="Y11" i="1"/>
  <c r="Y77" i="1"/>
  <c r="Y55" i="1"/>
  <c r="V72" i="1"/>
  <c r="V43" i="1"/>
  <c r="Y61" i="1"/>
  <c r="Y26" i="1"/>
  <c r="Y52" i="1"/>
  <c r="V100" i="1"/>
  <c r="V57" i="1"/>
  <c r="Y95" i="1"/>
  <c r="V53" i="1"/>
  <c r="Y44" i="1"/>
  <c r="Y81" i="1"/>
  <c r="Y4" i="1"/>
  <c r="Y51" i="1"/>
  <c r="Y73" i="1"/>
  <c r="Y43" i="1"/>
  <c r="V39" i="1"/>
  <c r="V18" i="1"/>
  <c r="V92" i="1"/>
  <c r="Y62" i="1"/>
  <c r="V42" i="1"/>
  <c r="V63" i="1"/>
  <c r="V97" i="1"/>
  <c r="Y64" i="1"/>
  <c r="Y38" i="1"/>
  <c r="Y90" i="1"/>
  <c r="V14" i="1"/>
  <c r="Y88" i="1"/>
  <c r="V20" i="1"/>
  <c r="V33" i="1"/>
  <c r="V91" i="1"/>
  <c r="Y17" i="1"/>
  <c r="Y19" i="1"/>
  <c r="V62" i="1"/>
  <c r="Y48" i="1"/>
  <c r="Y100" i="1"/>
  <c r="Y45" i="1"/>
  <c r="V9" i="1"/>
  <c r="Y53" i="1"/>
  <c r="V79" i="1"/>
  <c r="V16" i="1"/>
  <c r="Y9" i="1"/>
  <c r="V15" i="1"/>
  <c r="Y58" i="1"/>
  <c r="V68" i="1"/>
  <c r="Y78" i="1"/>
  <c r="Y50" i="1"/>
  <c r="V32" i="1"/>
  <c r="V50" i="1"/>
  <c r="V99" i="1"/>
  <c r="Y94" i="1"/>
  <c r="V98" i="1"/>
  <c r="V22" i="1"/>
  <c r="Y65" i="1"/>
  <c r="V73" i="1"/>
  <c r="Y98" i="1"/>
  <c r="Y22" i="1"/>
  <c r="V69" i="1"/>
  <c r="Y21" i="1"/>
  <c r="V48" i="1"/>
  <c r="Y72" i="1"/>
  <c r="Y92" i="1"/>
  <c r="Y5" i="1"/>
  <c r="Y47" i="1"/>
  <c r="V4" i="1"/>
  <c r="AC1" i="1"/>
  <c r="H33" i="1"/>
  <c r="AR1" i="1"/>
  <c r="AX1" i="1"/>
  <c r="AL1" i="1"/>
  <c r="T1" i="1"/>
  <c r="AF1" i="1"/>
  <c r="Z1" i="1"/>
  <c r="H8" i="1"/>
  <c r="H20" i="1"/>
  <c r="H6" i="1"/>
  <c r="H51" i="1"/>
  <c r="H68" i="1"/>
  <c r="H52" i="1"/>
  <c r="H42" i="1"/>
  <c r="H4" i="1"/>
  <c r="H43" i="1"/>
  <c r="H12" i="1"/>
  <c r="H32" i="1"/>
  <c r="H40" i="1"/>
  <c r="H25" i="1"/>
  <c r="H34" i="1"/>
  <c r="H9" i="1"/>
  <c r="H59" i="1"/>
  <c r="H5" i="1"/>
  <c r="H61" i="1"/>
  <c r="H69" i="1"/>
  <c r="H39" i="1"/>
  <c r="H27" i="1"/>
  <c r="H62" i="1"/>
  <c r="H54" i="1"/>
  <c r="H17" i="1"/>
  <c r="H15" i="1"/>
  <c r="H56" i="1"/>
  <c r="H35" i="1"/>
  <c r="H36" i="1"/>
  <c r="H65" i="1"/>
  <c r="H16" i="1"/>
  <c r="H60" i="1"/>
  <c r="H38" i="1"/>
  <c r="H46" i="1"/>
  <c r="H19" i="1"/>
  <c r="H10" i="1"/>
  <c r="H11" i="1"/>
  <c r="H13" i="1"/>
  <c r="H66" i="1"/>
  <c r="H18" i="1"/>
  <c r="H28" i="1"/>
  <c r="H21" i="1"/>
  <c r="H63" i="1"/>
  <c r="H47" i="1"/>
  <c r="H22" i="1"/>
  <c r="H53" i="1"/>
  <c r="H44" i="1"/>
  <c r="H57" i="1"/>
  <c r="H37" i="1"/>
  <c r="H26" i="1"/>
  <c r="H58" i="1"/>
  <c r="H49" i="1"/>
  <c r="H41" i="1"/>
  <c r="H24" i="1"/>
  <c r="H67" i="1"/>
  <c r="H30" i="1"/>
  <c r="H48" i="1"/>
  <c r="H29" i="1"/>
  <c r="H23" i="1"/>
  <c r="H31" i="1"/>
  <c r="H7" i="1"/>
  <c r="H64" i="1"/>
  <c r="H14" i="1"/>
  <c r="H45" i="1"/>
  <c r="AJ11" i="1" l="1"/>
  <c r="R11" i="1" s="1"/>
  <c r="AJ70" i="1"/>
  <c r="AP34" i="1"/>
  <c r="R34" i="1" s="1"/>
  <c r="AP70" i="1"/>
  <c r="AV7" i="1"/>
  <c r="R7" i="1" s="1"/>
  <c r="AV70" i="1"/>
  <c r="R70" i="1" s="1"/>
  <c r="X41" i="1"/>
  <c r="X70" i="1"/>
  <c r="X81" i="1"/>
  <c r="AP86" i="1"/>
  <c r="AP69" i="1"/>
  <c r="R69" i="1" s="1"/>
  <c r="AP27" i="1"/>
  <c r="AO1" i="1"/>
  <c r="AP36" i="1"/>
  <c r="R36" i="1" s="1"/>
  <c r="AP5" i="1"/>
  <c r="R5" i="1" s="1"/>
  <c r="X96" i="1"/>
  <c r="X89" i="1"/>
  <c r="X30" i="1"/>
  <c r="X79" i="1"/>
  <c r="AP57" i="1"/>
  <c r="R57" i="1" s="1"/>
  <c r="X71" i="1"/>
  <c r="X69" i="1"/>
  <c r="X14" i="1"/>
  <c r="X57" i="1"/>
  <c r="X24" i="1"/>
  <c r="X65" i="1"/>
  <c r="AP80" i="1"/>
  <c r="X29" i="1"/>
  <c r="R29" i="1" s="1"/>
  <c r="X9" i="1"/>
  <c r="X75" i="1"/>
  <c r="X67" i="1"/>
  <c r="AP94" i="1"/>
  <c r="X83" i="1"/>
  <c r="X6" i="1"/>
  <c r="X7" i="1"/>
  <c r="AP100" i="1"/>
  <c r="X28" i="1"/>
  <c r="X47" i="1"/>
  <c r="R47" i="1" s="1"/>
  <c r="X93" i="1"/>
  <c r="X26" i="1"/>
  <c r="AP89" i="1"/>
  <c r="X36" i="1"/>
  <c r="X68" i="1"/>
  <c r="X61" i="1"/>
  <c r="W1" i="1"/>
  <c r="X50" i="1"/>
  <c r="X10" i="1"/>
  <c r="X62" i="1"/>
  <c r="AP54" i="1"/>
  <c r="X43" i="1"/>
  <c r="X34" i="1"/>
  <c r="X17" i="1"/>
  <c r="AU1" i="1"/>
  <c r="X76" i="1"/>
  <c r="X66" i="1"/>
  <c r="X101" i="1"/>
  <c r="X100" i="1"/>
  <c r="AP91" i="1"/>
  <c r="X46" i="1"/>
  <c r="R46" i="1" s="1"/>
  <c r="X95" i="1"/>
  <c r="X5" i="1"/>
  <c r="X18" i="1"/>
  <c r="X35" i="1"/>
  <c r="X13" i="1"/>
  <c r="X88" i="1"/>
  <c r="X12" i="1"/>
  <c r="X91" i="1"/>
  <c r="X86" i="1"/>
  <c r="X99" i="1"/>
  <c r="AP45" i="1"/>
  <c r="X19" i="1"/>
  <c r="X72" i="1"/>
  <c r="X42" i="1"/>
  <c r="X15" i="1"/>
  <c r="X60" i="1"/>
  <c r="X23" i="1"/>
  <c r="X48" i="1"/>
  <c r="X32" i="1"/>
  <c r="X4" i="1"/>
  <c r="X11" i="1"/>
  <c r="AP33" i="1"/>
  <c r="R33" i="1" s="1"/>
  <c r="AP9" i="1"/>
  <c r="R9" i="1" s="1"/>
  <c r="AP75" i="1"/>
  <c r="AP52" i="1"/>
  <c r="AP83" i="1"/>
  <c r="AP71" i="1"/>
  <c r="AP46" i="1"/>
  <c r="AP61" i="1"/>
  <c r="AP49" i="1"/>
  <c r="AP85" i="1"/>
  <c r="AP48" i="1"/>
  <c r="R48" i="1" s="1"/>
  <c r="AP8" i="1"/>
  <c r="AP62" i="1"/>
  <c r="X8" i="1"/>
  <c r="X21" i="1"/>
  <c r="X37" i="1"/>
  <c r="X51" i="1"/>
  <c r="X77" i="1"/>
  <c r="X90" i="1"/>
  <c r="AP95" i="1"/>
  <c r="AP77" i="1"/>
  <c r="AP56" i="1"/>
  <c r="AP29" i="1"/>
  <c r="X55" i="1"/>
  <c r="X45" i="1"/>
  <c r="R45" i="1" s="1"/>
  <c r="X20" i="1"/>
  <c r="X84" i="1"/>
  <c r="X49" i="1"/>
  <c r="X97" i="1"/>
  <c r="X74" i="1"/>
  <c r="AP81" i="1"/>
  <c r="AP7" i="1"/>
  <c r="AP40" i="1"/>
  <c r="R40" i="1" s="1"/>
  <c r="AP26" i="1"/>
  <c r="R26" i="1" s="1"/>
  <c r="X78" i="1"/>
  <c r="X31" i="1"/>
  <c r="X22" i="1"/>
  <c r="X54" i="1"/>
  <c r="X80" i="1"/>
  <c r="X58" i="1"/>
  <c r="X16" i="1"/>
  <c r="R16" i="1" s="1"/>
  <c r="AP32" i="1"/>
  <c r="AP74" i="1"/>
  <c r="AP59" i="1"/>
  <c r="AP84" i="1"/>
  <c r="AP90" i="1"/>
  <c r="AP15" i="1"/>
  <c r="X73" i="1"/>
  <c r="AP78" i="1"/>
  <c r="AP38" i="1"/>
  <c r="AP58" i="1"/>
  <c r="R58" i="1" s="1"/>
  <c r="AP6" i="1"/>
  <c r="X27" i="1"/>
  <c r="X52" i="1"/>
  <c r="AP41" i="1"/>
  <c r="AP96" i="1"/>
  <c r="AP99" i="1"/>
  <c r="AP51" i="1"/>
  <c r="AP4" i="1"/>
  <c r="AP65" i="1"/>
  <c r="R65" i="1" s="1"/>
  <c r="AP28" i="1"/>
  <c r="X94" i="1"/>
  <c r="AP92" i="1"/>
  <c r="AP14" i="1"/>
  <c r="AP98" i="1"/>
  <c r="AP60" i="1"/>
  <c r="AP21" i="1"/>
  <c r="R21" i="1" s="1"/>
  <c r="AP35" i="1"/>
  <c r="X63" i="1"/>
  <c r="X64" i="1"/>
  <c r="X44" i="1"/>
  <c r="X38" i="1"/>
  <c r="X25" i="1"/>
  <c r="X98" i="1"/>
  <c r="X92" i="1"/>
  <c r="X40" i="1"/>
  <c r="AP76" i="1"/>
  <c r="AP93" i="1"/>
  <c r="AP25" i="1"/>
  <c r="AP11" i="1"/>
  <c r="AP55" i="1"/>
  <c r="AP39" i="1"/>
  <c r="AP82" i="1"/>
  <c r="AP22" i="1"/>
  <c r="AP79" i="1"/>
  <c r="AP67" i="1"/>
  <c r="R67" i="1" s="1"/>
  <c r="AP44" i="1"/>
  <c r="R44" i="1" s="1"/>
  <c r="AP31" i="1"/>
  <c r="X85" i="1"/>
  <c r="X53" i="1"/>
  <c r="X56" i="1"/>
  <c r="X82" i="1"/>
  <c r="X87" i="1"/>
  <c r="X39" i="1"/>
  <c r="X59" i="1"/>
  <c r="AP12" i="1"/>
  <c r="R12" i="1" s="1"/>
  <c r="AP43" i="1"/>
  <c r="AP97" i="1"/>
  <c r="AP73" i="1"/>
  <c r="AP66" i="1"/>
  <c r="AP53" i="1"/>
  <c r="AP30" i="1"/>
  <c r="R30" i="1" s="1"/>
  <c r="AP20" i="1"/>
  <c r="R20" i="1" s="1"/>
  <c r="AP16" i="1"/>
  <c r="AP50" i="1"/>
  <c r="AP23" i="1"/>
  <c r="AP47" i="1"/>
  <c r="AP68" i="1"/>
  <c r="R68" i="1" s="1"/>
  <c r="AP87" i="1"/>
  <c r="AP42" i="1"/>
  <c r="R42" i="1" s="1"/>
  <c r="AP88" i="1"/>
  <c r="AP64" i="1"/>
  <c r="AP13" i="1"/>
  <c r="R13" i="1" s="1"/>
  <c r="AP24" i="1"/>
  <c r="AP37" i="1"/>
  <c r="R37" i="1" s="1"/>
  <c r="AP19" i="1"/>
  <c r="AP72" i="1"/>
  <c r="AP63" i="1"/>
  <c r="R63" i="1" s="1"/>
  <c r="AP101" i="1"/>
  <c r="AP17" i="1"/>
  <c r="AP10" i="1"/>
  <c r="R10" i="1" s="1"/>
  <c r="AP18" i="1"/>
  <c r="AJ39" i="1"/>
  <c r="AJ28" i="1"/>
  <c r="AJ57" i="1"/>
  <c r="AJ30" i="1"/>
  <c r="AJ95" i="1"/>
  <c r="AJ83" i="1"/>
  <c r="AJ42" i="1"/>
  <c r="AJ32" i="1"/>
  <c r="AJ72" i="1"/>
  <c r="AJ34" i="1"/>
  <c r="AJ46" i="1"/>
  <c r="AJ75" i="1"/>
  <c r="AJ50" i="1"/>
  <c r="AJ18" i="1"/>
  <c r="AJ63" i="1"/>
  <c r="AJ82" i="1"/>
  <c r="AJ53" i="1"/>
  <c r="AJ15" i="1"/>
  <c r="AJ81" i="1"/>
  <c r="AJ43" i="1"/>
  <c r="AJ37" i="1"/>
  <c r="AJ16" i="1"/>
  <c r="AJ24" i="1"/>
  <c r="AJ68" i="1"/>
  <c r="AJ88" i="1"/>
  <c r="AJ59" i="1"/>
  <c r="AJ69" i="1"/>
  <c r="AJ71" i="1"/>
  <c r="AJ8" i="1"/>
  <c r="AJ29" i="1"/>
  <c r="AJ51" i="1"/>
  <c r="AJ90" i="1"/>
  <c r="AJ100" i="1"/>
  <c r="AJ20" i="1"/>
  <c r="AJ35" i="1"/>
  <c r="R35" i="1" s="1"/>
  <c r="AJ91" i="1"/>
  <c r="AJ45" i="1"/>
  <c r="AJ6" i="1"/>
  <c r="AJ41" i="1"/>
  <c r="AJ55" i="1"/>
  <c r="AJ78" i="1"/>
  <c r="AJ89" i="1"/>
  <c r="AJ79" i="1"/>
  <c r="AJ67" i="1"/>
  <c r="AJ47" i="1"/>
  <c r="AJ5" i="1"/>
  <c r="AJ61" i="1"/>
  <c r="AJ98" i="1"/>
  <c r="AJ65" i="1"/>
  <c r="AJ56" i="1"/>
  <c r="AJ44" i="1"/>
  <c r="AJ26" i="1"/>
  <c r="AJ52" i="1"/>
  <c r="AJ10" i="1"/>
  <c r="AJ66" i="1"/>
  <c r="AJ80" i="1"/>
  <c r="AJ62" i="1"/>
  <c r="AJ60" i="1"/>
  <c r="AJ49" i="1"/>
  <c r="AJ17" i="1"/>
  <c r="AJ12" i="1"/>
  <c r="AJ77" i="1"/>
  <c r="AJ22" i="1"/>
  <c r="R22" i="1" s="1"/>
  <c r="AJ92" i="1"/>
  <c r="AJ14" i="1"/>
  <c r="AJ13" i="1"/>
  <c r="AJ40" i="1"/>
  <c r="AJ84" i="1"/>
  <c r="AJ97" i="1"/>
  <c r="AJ38" i="1"/>
  <c r="R38" i="1" s="1"/>
  <c r="AJ99" i="1"/>
  <c r="AJ9" i="1"/>
  <c r="AJ23" i="1"/>
  <c r="AJ21" i="1"/>
  <c r="AJ48" i="1"/>
  <c r="AJ86" i="1"/>
  <c r="AJ101" i="1"/>
  <c r="AJ87" i="1"/>
  <c r="AJ96" i="1"/>
  <c r="AJ36" i="1"/>
  <c r="AJ76" i="1"/>
  <c r="AJ64" i="1"/>
  <c r="AJ19" i="1"/>
  <c r="AJ27" i="1"/>
  <c r="AJ33" i="1"/>
  <c r="AJ74" i="1"/>
  <c r="AJ94" i="1"/>
  <c r="AJ73" i="1"/>
  <c r="AJ85" i="1"/>
  <c r="AJ54" i="1"/>
  <c r="AJ25" i="1"/>
  <c r="AJ31" i="1"/>
  <c r="AJ4" i="1"/>
  <c r="AJ58" i="1"/>
  <c r="AJ7" i="1"/>
  <c r="AJ93" i="1"/>
  <c r="AI1" i="1"/>
  <c r="AV50" i="1"/>
  <c r="AV8" i="1"/>
  <c r="AV81" i="1"/>
  <c r="AV82" i="1"/>
  <c r="AV90" i="1"/>
  <c r="AV34" i="1"/>
  <c r="AV100" i="1"/>
  <c r="AV15" i="1"/>
  <c r="R15" i="1" s="1"/>
  <c r="AV22" i="1"/>
  <c r="AV49" i="1"/>
  <c r="AV64" i="1"/>
  <c r="R64" i="1" s="1"/>
  <c r="AV16" i="1"/>
  <c r="AV19" i="1"/>
  <c r="AV85" i="1"/>
  <c r="AV92" i="1"/>
  <c r="AV101" i="1"/>
  <c r="AV65" i="1"/>
  <c r="AV66" i="1"/>
  <c r="R66" i="1" s="1"/>
  <c r="AV59" i="1"/>
  <c r="R59" i="1" s="1"/>
  <c r="AV29" i="1"/>
  <c r="AV43" i="1"/>
  <c r="AV87" i="1"/>
  <c r="AV95" i="1"/>
  <c r="AV41" i="1"/>
  <c r="R41" i="1" s="1"/>
  <c r="AV51" i="1"/>
  <c r="AV60" i="1"/>
  <c r="R60" i="1" s="1"/>
  <c r="AV97" i="1"/>
  <c r="AV46" i="1"/>
  <c r="AV38" i="1"/>
  <c r="AV89" i="1"/>
  <c r="AV63" i="1"/>
  <c r="AV40" i="1"/>
  <c r="AV25" i="1"/>
  <c r="AV30" i="1"/>
  <c r="AV45" i="1"/>
  <c r="AV20" i="1"/>
  <c r="AV99" i="1"/>
  <c r="AV80" i="1"/>
  <c r="AV67" i="1"/>
  <c r="AV58" i="1"/>
  <c r="AV47" i="1"/>
  <c r="AV44" i="1"/>
  <c r="AV79" i="1"/>
  <c r="AV84" i="1"/>
  <c r="AV35" i="1"/>
  <c r="AV42" i="1"/>
  <c r="AV37" i="1"/>
  <c r="AV18" i="1"/>
  <c r="AV52" i="1"/>
  <c r="AV72" i="1"/>
  <c r="AV28" i="1"/>
  <c r="AV86" i="1"/>
  <c r="AV11" i="1"/>
  <c r="AV94" i="1"/>
  <c r="AV57" i="1"/>
  <c r="AV55" i="1"/>
  <c r="R55" i="1" s="1"/>
  <c r="AV14" i="1"/>
  <c r="AV75" i="1"/>
  <c r="AV26" i="1"/>
  <c r="AV88" i="1"/>
  <c r="AV48" i="1"/>
  <c r="AV24" i="1"/>
  <c r="AV53" i="1"/>
  <c r="AV96" i="1"/>
  <c r="AV4" i="1"/>
  <c r="AV23" i="1"/>
  <c r="AV98" i="1"/>
  <c r="AV56" i="1"/>
  <c r="AV71" i="1"/>
  <c r="AV13" i="1"/>
  <c r="AV68" i="1"/>
  <c r="AV33" i="1"/>
  <c r="AV27" i="1"/>
  <c r="AV91" i="1"/>
  <c r="AV83" i="1"/>
  <c r="AV74" i="1"/>
  <c r="AV12" i="1"/>
  <c r="AV78" i="1"/>
  <c r="AV61" i="1"/>
  <c r="R61" i="1" s="1"/>
  <c r="AV36" i="1"/>
  <c r="AV69" i="1"/>
  <c r="AV39" i="1"/>
  <c r="AV62" i="1"/>
  <c r="R62" i="1" s="1"/>
  <c r="AV31" i="1"/>
  <c r="AV93" i="1"/>
  <c r="AV73" i="1"/>
  <c r="AV77" i="1"/>
  <c r="AV17" i="1"/>
  <c r="R17" i="1" s="1"/>
  <c r="AV10" i="1"/>
  <c r="AV54" i="1"/>
  <c r="AV21" i="1"/>
  <c r="AV32" i="1"/>
  <c r="AV9" i="1"/>
  <c r="AV76" i="1"/>
  <c r="AV6" i="1"/>
  <c r="AV5" i="1"/>
</calcChain>
</file>

<file path=xl/sharedStrings.xml><?xml version="1.0" encoding="utf-8"?>
<sst xmlns="http://schemas.openxmlformats.org/spreadsheetml/2006/main" count="268" uniqueCount="167">
  <si>
    <t>Symbol</t>
  </si>
  <si>
    <t>Price</t>
  </si>
  <si>
    <t>Quantity</t>
  </si>
  <si>
    <t>Today's Qty Chg</t>
  </si>
  <si>
    <t>Market Value ($)</t>
  </si>
  <si>
    <t>Today's Change</t>
  </si>
  <si>
    <t>Market Value (%)</t>
  </si>
  <si>
    <t>FDIC INSURED DEPOSIT ACCOUNT  IDA12 NOT COVERED BY SIPC</t>
  </si>
  <si>
    <t>MMDA12</t>
  </si>
  <si>
    <t>JOHNSON &amp; JOHNSON COM</t>
  </si>
  <si>
    <t>JNJ</t>
  </si>
  <si>
    <t>TESLA INC COM</t>
  </si>
  <si>
    <t>TSLA</t>
  </si>
  <si>
    <t>AFFIRM HLDGS INC COM CL A</t>
  </si>
  <si>
    <t>AFRM</t>
  </si>
  <si>
    <t>AMAZON COM INC COM</t>
  </si>
  <si>
    <t>AMZN</t>
  </si>
  <si>
    <t>BOEING CO COM</t>
  </si>
  <si>
    <t>BA</t>
  </si>
  <si>
    <t>FATE THERAPEUTICS COM</t>
  </si>
  <si>
    <t>FATE</t>
  </si>
  <si>
    <t>VIRGIN GALACTIC HLDGS INC COM</t>
  </si>
  <si>
    <t>SPCE</t>
  </si>
  <si>
    <t>OPENDOOR TECHNOLOGIES INC COM</t>
  </si>
  <si>
    <t>OPEN</t>
  </si>
  <si>
    <t>FUTU HOLDINGS LIMITED ADR</t>
  </si>
  <si>
    <t>FUTU</t>
  </si>
  <si>
    <t>BLINK CHARGING CO COM</t>
  </si>
  <si>
    <t>BLNK</t>
  </si>
  <si>
    <t>FUELCELL ENERGY INC COM</t>
  </si>
  <si>
    <t>FCEL</t>
  </si>
  <si>
    <t>APPLE INC COM</t>
  </si>
  <si>
    <t>AAPL</t>
  </si>
  <si>
    <t>MICROSOFT CORP COM</t>
  </si>
  <si>
    <t>MSFT</t>
  </si>
  <si>
    <t>DOW INC COM</t>
  </si>
  <si>
    <t>DOW</t>
  </si>
  <si>
    <t>GOLDMAN SACHS GROUP INC COM</t>
  </si>
  <si>
    <t>GS</t>
  </si>
  <si>
    <t>PAYPAL HOLDINGS INC COM</t>
  </si>
  <si>
    <t>PYPL</t>
  </si>
  <si>
    <t>WALMART INC COM</t>
  </si>
  <si>
    <t>WMT</t>
  </si>
  <si>
    <t>JP MORGAN CHASE &amp; CO COM</t>
  </si>
  <si>
    <t>JPM</t>
  </si>
  <si>
    <t>CATERPILLAR INC COM</t>
  </si>
  <si>
    <t>CAT</t>
  </si>
  <si>
    <t>TELADOC HEALTH INC COM</t>
  </si>
  <si>
    <t>TDOC</t>
  </si>
  <si>
    <t>EXXON MOBIL CORPORATION COM</t>
  </si>
  <si>
    <t>XOM</t>
  </si>
  <si>
    <t>VISA INC COM CL A</t>
  </si>
  <si>
    <t>V</t>
  </si>
  <si>
    <t>FREEPORT-MCMORAN INC COM CL B</t>
  </si>
  <si>
    <t>FCX</t>
  </si>
  <si>
    <t>PLUG POWER INC COM</t>
  </si>
  <si>
    <t>PLUG</t>
  </si>
  <si>
    <t>TERADYNE INC COM</t>
  </si>
  <si>
    <t>TER</t>
  </si>
  <si>
    <t>3M COMPANY COM</t>
  </si>
  <si>
    <t>MMM</t>
  </si>
  <si>
    <t>NIO INC ADR</t>
  </si>
  <si>
    <t>NIO</t>
  </si>
  <si>
    <t>NETFLIX INC COM</t>
  </si>
  <si>
    <t>NFLX</t>
  </si>
  <si>
    <t>GILAT SATELLITE NETWORKS COM</t>
  </si>
  <si>
    <t>GILT</t>
  </si>
  <si>
    <t>INTEL CORP COM</t>
  </si>
  <si>
    <t>INTC</t>
  </si>
  <si>
    <t>C3.AI INC COM CL A</t>
  </si>
  <si>
    <t>AI</t>
  </si>
  <si>
    <t>SQUARE INC COM CL A</t>
  </si>
  <si>
    <t>SQ</t>
  </si>
  <si>
    <t>TENCENT HOLDINGS LIMITED ADR UNSPONSORED</t>
  </si>
  <si>
    <t>TCEHY</t>
  </si>
  <si>
    <t>ALPHABET INC COM CL A</t>
  </si>
  <si>
    <t>GOOGL</t>
  </si>
  <si>
    <t>BEAM THERAPEUTICS INC COM</t>
  </si>
  <si>
    <t>BEAM</t>
  </si>
  <si>
    <t>BAIDU INC ADR</t>
  </si>
  <si>
    <t>BIDU</t>
  </si>
  <si>
    <t>MODERNA INC COM</t>
  </si>
  <si>
    <t>MRNA</t>
  </si>
  <si>
    <t>CHEVRON CORPORATION COM</t>
  </si>
  <si>
    <t>CVX</t>
  </si>
  <si>
    <t>SOLAREDGE TECHNOLOGIES INC COM</t>
  </si>
  <si>
    <t>SEDG</t>
  </si>
  <si>
    <t>UNITY SOFTWARE INC COM</t>
  </si>
  <si>
    <t>U</t>
  </si>
  <si>
    <t>SUNRUN INC COM</t>
  </si>
  <si>
    <t>RUN</t>
  </si>
  <si>
    <t>MARATHON DIGITAL HOLDINGS INC COM</t>
  </si>
  <si>
    <t>MARA</t>
  </si>
  <si>
    <t>FIRST SOLAR INC COM</t>
  </si>
  <si>
    <t>FSLR</t>
  </si>
  <si>
    <t>ENPHASE ENERGY INC COM</t>
  </si>
  <si>
    <t>ENPH</t>
  </si>
  <si>
    <t>GENERAL MOTORS CO COM</t>
  </si>
  <si>
    <t>GM</t>
  </si>
  <si>
    <t>TWITTER INC COM</t>
  </si>
  <si>
    <t>TWTR</t>
  </si>
  <si>
    <t>ADAPTIVE BIOTECHNOLOGIES CORP COM</t>
  </si>
  <si>
    <t>ADPT</t>
  </si>
  <si>
    <t>PERSHING SQUARE TONTINE HLDGS COM CL A</t>
  </si>
  <si>
    <t>PSTH</t>
  </si>
  <si>
    <t>NVIDIA CORP COM</t>
  </si>
  <si>
    <t>NVDA</t>
  </si>
  <si>
    <t>FACEBOOK INC COM CL A</t>
  </si>
  <si>
    <t>FB</t>
  </si>
  <si>
    <t>RAYTHEON TECH CORP COM</t>
  </si>
  <si>
    <t>RTX</t>
  </si>
  <si>
    <t>IRIDIUM COMMUNICATIONS INC COM</t>
  </si>
  <si>
    <t>IRDM</t>
  </si>
  <si>
    <t>HONEYWELL INTERNATIONAL INC COM</t>
  </si>
  <si>
    <t>HON</t>
  </si>
  <si>
    <t>LORAL SPACE &amp; COMMUNICATIONS I COM</t>
  </si>
  <si>
    <t>LORL</t>
  </si>
  <si>
    <t>ADVANCED MICRO DEVICES INC COM</t>
  </si>
  <si>
    <t>AMD</t>
  </si>
  <si>
    <t>LOCKHEED MARTIN CORP COM</t>
  </si>
  <si>
    <t>LMT</t>
  </si>
  <si>
    <t>TELEDYNE TECHNOLOGIES INC COM</t>
  </si>
  <si>
    <t>TDY</t>
  </si>
  <si>
    <t>ALIBABA GROUP HOLDING LTD ADR SPONSORED</t>
  </si>
  <si>
    <t>BABA</t>
  </si>
  <si>
    <t>MAXAR TECHNOLOGIES INC COM</t>
  </si>
  <si>
    <t>MAXR</t>
  </si>
  <si>
    <t>CISCO SYSTEMS INC COM</t>
  </si>
  <si>
    <t>CSCO</t>
  </si>
  <si>
    <t>LUMINAR TECHNONOLOGIES INC COM CL A</t>
  </si>
  <si>
    <t>LAZR</t>
  </si>
  <si>
    <t>TWILIO INC COM CL A</t>
  </si>
  <si>
    <t>TWLO</t>
  </si>
  <si>
    <t>VIASAT INC COM</t>
  </si>
  <si>
    <t>VSAT</t>
  </si>
  <si>
    <t>ROYAL CARIBBEAN GROUP COM</t>
  </si>
  <si>
    <t>RCL</t>
  </si>
  <si>
    <t>JD.COM INC ADR</t>
  </si>
  <si>
    <t>JD</t>
  </si>
  <si>
    <t>***</t>
  </si>
  <si>
    <t>***%%%</t>
  </si>
  <si>
    <t>%%%</t>
  </si>
  <si>
    <t>OUR FANG</t>
  </si>
  <si>
    <t>LOW SPEED STOCKS</t>
  </si>
  <si>
    <t>FINTECH</t>
  </si>
  <si>
    <t>DOW TYPES</t>
  </si>
  <si>
    <t>CRYPTO</t>
  </si>
  <si>
    <t>BIOTECH SMALL</t>
  </si>
  <si>
    <t>3D CONTENT / VIRTUAL REALITY</t>
  </si>
  <si>
    <t>SPACE</t>
  </si>
  <si>
    <t>SOLAR</t>
  </si>
  <si>
    <t>LARGE CAP</t>
  </si>
  <si>
    <t>SPACS AND ACQUISITIONS</t>
  </si>
  <si>
    <t>WEIGHT</t>
  </si>
  <si>
    <t xml:space="preserve"> % OF MODEL</t>
  </si>
  <si>
    <t>52w High Date</t>
  </si>
  <si>
    <t>52w High</t>
  </si>
  <si>
    <t>@ 52W High</t>
  </si>
  <si>
    <t xml:space="preserve">% GAIN </t>
  </si>
  <si>
    <t>@ 52WH</t>
  </si>
  <si>
    <t>CONTRIBUTION</t>
  </si>
  <si>
    <t xml:space="preserve">CASH </t>
  </si>
  <si>
    <t>@ 52W Hi gh</t>
  </si>
  <si>
    <t>SHOP</t>
  </si>
  <si>
    <t>SHOPIFY</t>
  </si>
  <si>
    <t>MAYBE TWLO</t>
  </si>
  <si>
    <t xml:space="preserve"> % OFSLEEVE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</si>
</sst>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14" fontId="0" fillId="0" borderId="0" xfId="0" applyNumberFormat="1"/>
    <xf numFmtId="4" fontId="0" fillId="0" borderId="0" xfId="0" applyNumberFormat="1"/>
    <xf numFmtId="10" fontId="0" fillId="0" borderId="0" xfId="0" applyNumberFormat="1"/>
    <xf numFmtId="0" fontId="0" fillId="33" borderId="0" xfId="0" applyFill="1"/>
    <xf numFmtId="0" fontId="14" fillId="0" borderId="0" xfId="0" applyFont="1"/>
    <xf numFmtId="0" fontId="14" fillId="0" borderId="0" xfId="0" applyFont="1" applyFill="1"/>
    <xf numFmtId="0" fontId="18" fillId="0" borderId="0" xfId="0" applyFont="1" applyFill="1"/>
    <xf numFmtId="0" fontId="0" fillId="0" borderId="0" xfId="0" applyFill="1"/>
    <xf numFmtId="4" fontId="0" fillId="0" borderId="0" xfId="0" applyNumberFormat="1" applyFill="1"/>
    <xf numFmtId="10" fontId="0" fillId="0" borderId="0" xfId="0" applyNumberFormat="1" applyFill="1"/>
    <xf numFmtId="4" fontId="14" fillId="0" borderId="0" xfId="0" applyNumberFormat="1" applyFont="1"/>
    <xf numFmtId="10" fontId="14" fillId="0" borderId="0" xfId="0" applyNumberFormat="1" applyFont="1"/>
    <xf numFmtId="0" fontId="19" fillId="0" borderId="0" xfId="0" applyFont="1"/>
    <xf numFmtId="4" fontId="19" fillId="0" borderId="0" xfId="0" applyNumberFormat="1" applyFont="1"/>
    <xf numFmtId="10" fontId="19" fillId="0" borderId="0" xfId="0" applyNumberFormat="1" applyFont="1"/>
    <xf numFmtId="0" fontId="20" fillId="33" borderId="0" xfId="0" applyFont="1" applyFill="1"/>
    <xf numFmtId="14" fontId="14" fillId="0" borderId="0" xfId="0" applyNumberFormat="1" applyFont="1"/>
    <xf numFmtId="14" fontId="19" fillId="0" borderId="0" xfId="0" applyNumberFormat="1" applyFont="1"/>
    <xf numFmtId="14" fontId="18" fillId="0" borderId="0" xfId="0" applyNumberFormat="1" applyFont="1" applyFill="1"/>
    <xf numFmtId="14" fontId="0" fillId="0" borderId="0" xfId="0" applyNumberFormat="1" applyFill="1"/>
    <xf numFmtId="10" fontId="20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4" fontId="0" fillId="0" borderId="0" xfId="0" quotePrefix="1" applyNumberFormat="1" applyAlignment="1">
      <alignment horizontal="right"/>
    </xf>
    <xf numFmtId="4" fontId="0" fillId="34" borderId="0" xfId="0" applyNumberFormat="1" applyFill="1" applyAlignment="1">
      <alignment horizontal="right"/>
    </xf>
    <xf numFmtId="0" fontId="0" fillId="0" borderId="0" xfId="0" quotePrefix="1" applyAlignment="1">
      <alignment horizontal="right"/>
    </xf>
    <xf numFmtId="10" fontId="0" fillId="34" borderId="0" xfId="0" applyNumberFormat="1" applyFill="1"/>
    <xf numFmtId="10" fontId="0" fillId="35" borderId="0" xfId="0" applyNumberFormat="1" applyFill="1"/>
    <xf numFmtId="4" fontId="0" fillId="35" borderId="0" xfId="0" applyNumberFormat="1" applyFill="1"/>
    <xf numFmtId="10" fontId="0" fillId="36" borderId="0" xfId="0" applyNumberFormat="1" applyFill="1"/>
    <xf numFmtId="4" fontId="0" fillId="36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1"/>
  <sheetViews>
    <sheetView tabSelected="1" topLeftCell="C1" workbookViewId="0">
      <selection activeCell="G2" sqref="G2:H2"/>
    </sheetView>
  </sheetViews>
  <sheetFormatPr defaultRowHeight="14.4" x14ac:dyDescent="0.3"/>
  <cols>
    <col min="1" max="1" width="37.88671875" customWidth="1"/>
    <col min="2" max="2" width="10.6640625" bestFit="1" customWidth="1"/>
    <col min="3" max="3" width="8" bestFit="1" customWidth="1"/>
    <col min="4" max="4" width="12.44140625" bestFit="1" customWidth="1"/>
    <col min="5" max="5" width="14.5546875" bestFit="1" customWidth="1"/>
    <col min="6" max="6" width="15.44140625" style="2" bestFit="1" customWidth="1"/>
    <col min="7" max="7" width="14.33203125" bestFit="1" customWidth="1"/>
    <col min="8" max="8" width="16" style="3" bestFit="1" customWidth="1"/>
    <col min="9" max="9" width="13" customWidth="1"/>
    <col min="10" max="10" width="13" style="1" customWidth="1"/>
    <col min="11" max="11" width="13" customWidth="1"/>
    <col min="12" max="12" width="14.33203125" bestFit="1" customWidth="1"/>
    <col min="13" max="13" width="13" style="3" customWidth="1"/>
    <col min="14" max="14" width="13" style="2" customWidth="1"/>
    <col min="15" max="15" width="14.109375" customWidth="1"/>
    <col min="18" max="18" width="12.21875" bestFit="1" customWidth="1"/>
    <col min="19" max="19" width="26" customWidth="1"/>
    <col min="20" max="20" width="28.33203125" bestFit="1" customWidth="1"/>
    <col min="21" max="21" width="8" style="3" bestFit="1" customWidth="1"/>
    <col min="22" max="22" width="8" style="3" customWidth="1"/>
    <col min="23" max="23" width="14.44140625" style="2" bestFit="1" customWidth="1"/>
    <col min="24" max="25" width="14.44140625" style="2" customWidth="1"/>
    <col min="26" max="26" width="10" bestFit="1" customWidth="1"/>
    <col min="27" max="28" width="10" customWidth="1"/>
    <col min="29" max="29" width="12.44140625" bestFit="1" customWidth="1"/>
    <col min="30" max="31" width="10" customWidth="1"/>
    <col min="32" max="32" width="11.44140625" bestFit="1" customWidth="1"/>
    <col min="33" max="34" width="11.44140625" customWidth="1"/>
    <col min="35" max="35" width="11.44140625" bestFit="1" customWidth="1"/>
    <col min="36" max="37" width="11.44140625" customWidth="1"/>
    <col min="38" max="38" width="17.88671875" bestFit="1" customWidth="1"/>
    <col min="39" max="40" width="11.44140625" customWidth="1"/>
    <col min="41" max="41" width="12.44140625" bestFit="1" customWidth="1"/>
    <col min="42" max="43" width="11.44140625" customWidth="1"/>
    <col min="44" max="44" width="11.44140625" bestFit="1" customWidth="1"/>
    <col min="45" max="46" width="11.44140625" customWidth="1"/>
    <col min="47" max="47" width="11.44140625" bestFit="1" customWidth="1"/>
    <col min="48" max="49" width="11.44140625" customWidth="1"/>
    <col min="50" max="50" width="23.88671875" bestFit="1" customWidth="1"/>
  </cols>
  <sheetData>
    <row r="1" spans="1:53" x14ac:dyDescent="0.3">
      <c r="H1" s="21">
        <v>0.5</v>
      </c>
      <c r="J1" s="21">
        <v>0.8</v>
      </c>
      <c r="L1" s="23" t="s">
        <v>161</v>
      </c>
      <c r="T1" s="3">
        <f>T2/$O3</f>
        <v>7.235073443272194E-3</v>
      </c>
      <c r="W1" s="3">
        <f t="shared" ref="W1:AX1" si="0">W2/$O3</f>
        <v>7.7025578477165443E-2</v>
      </c>
      <c r="X1" s="3"/>
      <c r="Y1" s="3"/>
      <c r="Z1" s="3">
        <f t="shared" si="0"/>
        <v>7.2090179800373411E-3</v>
      </c>
      <c r="AA1" s="3"/>
      <c r="AB1" s="3"/>
      <c r="AC1" s="3">
        <f t="shared" si="0"/>
        <v>0.12244497918495496</v>
      </c>
      <c r="AD1" s="3"/>
      <c r="AE1" s="3"/>
      <c r="AF1" s="3">
        <f t="shared" si="0"/>
        <v>0.12006189120011923</v>
      </c>
      <c r="AG1" s="3"/>
      <c r="AH1" s="3"/>
      <c r="AI1" s="3">
        <f t="shared" si="0"/>
        <v>8.1588564667856564E-2</v>
      </c>
      <c r="AJ1" s="3"/>
      <c r="AK1" s="3"/>
      <c r="AL1" s="3">
        <f t="shared" si="0"/>
        <v>7.3926506188775137E-2</v>
      </c>
      <c r="AM1" s="3"/>
      <c r="AN1" s="3"/>
      <c r="AO1" s="3">
        <f t="shared" si="0"/>
        <v>0.38537281900272852</v>
      </c>
      <c r="AP1" s="3"/>
      <c r="AQ1" s="3"/>
      <c r="AR1" s="3">
        <f t="shared" si="0"/>
        <v>2.8832903042227621E-2</v>
      </c>
      <c r="AS1" s="3"/>
      <c r="AT1" s="3"/>
      <c r="AU1" s="3">
        <f t="shared" si="0"/>
        <v>0.11614489214932967</v>
      </c>
      <c r="AV1" s="3"/>
      <c r="AW1" s="3"/>
      <c r="AX1" s="3">
        <f t="shared" si="0"/>
        <v>4.6344897737755327E-3</v>
      </c>
    </row>
    <row r="2" spans="1:53" x14ac:dyDescent="0.3">
      <c r="F2" s="2">
        <f>SUM(F4:F70)</f>
        <v>81710310.839999989</v>
      </c>
      <c r="G2" s="32">
        <f>H2/F2-1</f>
        <v>0.14219128711797513</v>
      </c>
      <c r="H2" s="33">
        <f>(($N2-$F2)*H$1)+$F2</f>
        <v>93328805.109149426</v>
      </c>
      <c r="I2" s="30">
        <f>J2/F2-1</f>
        <v>0.22750605938876034</v>
      </c>
      <c r="J2" s="31">
        <f>(($N2-$F2)*J$1)+$F2</f>
        <v>100299901.6706391</v>
      </c>
      <c r="K2" s="23"/>
      <c r="L2" s="23" t="s">
        <v>160</v>
      </c>
      <c r="M2" s="24" t="s">
        <v>158</v>
      </c>
      <c r="N2" s="27">
        <f>SUM(N4:N70)</f>
        <v>104947299.37829888</v>
      </c>
      <c r="O2" s="29">
        <f>N2/O3-1</f>
        <v>0.28438257423595048</v>
      </c>
      <c r="T2" s="2">
        <f>SUM(T4:T101)</f>
        <v>591180.1</v>
      </c>
      <c r="W2" s="2">
        <f>SUM(W4:W101)</f>
        <v>6293783.9600000009</v>
      </c>
      <c r="Z2" s="2">
        <f>SUM(Z4:Z101)</f>
        <v>589051.1</v>
      </c>
      <c r="AA2" s="2"/>
      <c r="AB2" s="2"/>
      <c r="AC2" s="2">
        <f>SUM(AC4:AC101)</f>
        <v>10005017.309999999</v>
      </c>
      <c r="AD2" s="2"/>
      <c r="AE2" s="2"/>
      <c r="AF2" s="2">
        <f>SUM(AF4:AF101)</f>
        <v>9810294.4500000011</v>
      </c>
      <c r="AG2" s="2"/>
      <c r="AH2" s="2"/>
      <c r="AI2" s="2">
        <f>SUM(AI4:AI101)</f>
        <v>6666626.9800000004</v>
      </c>
      <c r="AJ2" s="2"/>
      <c r="AK2" s="2"/>
      <c r="AL2" s="2">
        <f>SUM(AL4:AL101)</f>
        <v>6040557.7999999989</v>
      </c>
      <c r="AM2" s="2"/>
      <c r="AN2" s="2"/>
      <c r="AO2" s="2">
        <f>SUM(AO4:AO101)</f>
        <v>31488932.830000002</v>
      </c>
      <c r="AP2" s="2"/>
      <c r="AQ2" s="2"/>
      <c r="AR2" s="2">
        <f>SUM(AR4:AR101)</f>
        <v>2355945.4700000002</v>
      </c>
      <c r="AS2" s="2"/>
      <c r="AT2" s="2"/>
      <c r="AU2" s="2">
        <f>SUM(AU4:AU101)</f>
        <v>9490235.2400000021</v>
      </c>
      <c r="AV2" s="2"/>
      <c r="AW2" s="2"/>
      <c r="AX2" s="2">
        <f>SUM(AX4:AX101)</f>
        <v>378685.6</v>
      </c>
    </row>
    <row r="3" spans="1:53" x14ac:dyDescent="0.3">
      <c r="B3" t="s">
        <v>0</v>
      </c>
      <c r="C3" t="s">
        <v>1</v>
      </c>
      <c r="D3" t="s">
        <v>2</v>
      </c>
      <c r="E3" t="s">
        <v>3</v>
      </c>
      <c r="F3" s="2" t="s">
        <v>4</v>
      </c>
      <c r="G3" t="s">
        <v>5</v>
      </c>
      <c r="H3" s="3" t="s">
        <v>6</v>
      </c>
      <c r="J3" s="22" t="s">
        <v>155</v>
      </c>
      <c r="K3" s="23" t="s">
        <v>156</v>
      </c>
      <c r="L3" s="28" t="s">
        <v>162</v>
      </c>
      <c r="M3" s="25" t="s">
        <v>159</v>
      </c>
      <c r="N3" s="26" t="s">
        <v>157</v>
      </c>
      <c r="O3" s="2">
        <f>SUM(F4:F70)</f>
        <v>81710310.839999989</v>
      </c>
      <c r="P3" s="16" t="s">
        <v>165</v>
      </c>
      <c r="Q3" s="4"/>
      <c r="R3" s="3" t="s">
        <v>166</v>
      </c>
      <c r="T3" s="5" t="s">
        <v>148</v>
      </c>
      <c r="U3" s="3" t="s">
        <v>154</v>
      </c>
      <c r="V3" t="s">
        <v>153</v>
      </c>
      <c r="W3" s="11" t="s">
        <v>147</v>
      </c>
      <c r="X3" s="3" t="s">
        <v>154</v>
      </c>
      <c r="Y3" t="s">
        <v>153</v>
      </c>
      <c r="Z3" s="5" t="s">
        <v>146</v>
      </c>
      <c r="AA3" s="3" t="s">
        <v>154</v>
      </c>
      <c r="AB3" t="s">
        <v>153</v>
      </c>
      <c r="AC3" s="5" t="s">
        <v>145</v>
      </c>
      <c r="AD3" s="3" t="s">
        <v>154</v>
      </c>
      <c r="AE3" t="s">
        <v>153</v>
      </c>
      <c r="AF3" s="5" t="s">
        <v>144</v>
      </c>
      <c r="AG3" s="3" t="s">
        <v>154</v>
      </c>
      <c r="AH3" t="s">
        <v>153</v>
      </c>
      <c r="AI3" s="5" t="s">
        <v>151</v>
      </c>
      <c r="AJ3" s="3" t="s">
        <v>154</v>
      </c>
      <c r="AK3" t="s">
        <v>153</v>
      </c>
      <c r="AL3" s="5" t="s">
        <v>143</v>
      </c>
      <c r="AM3" s="3" t="s">
        <v>154</v>
      </c>
      <c r="AN3" t="s">
        <v>153</v>
      </c>
      <c r="AO3" s="5" t="s">
        <v>142</v>
      </c>
      <c r="AP3" s="3" t="s">
        <v>154</v>
      </c>
      <c r="AQ3" t="s">
        <v>153</v>
      </c>
      <c r="AR3" s="5" t="s">
        <v>150</v>
      </c>
      <c r="AS3" s="3" t="s">
        <v>154</v>
      </c>
      <c r="AT3" t="s">
        <v>153</v>
      </c>
      <c r="AU3" s="5" t="s">
        <v>149</v>
      </c>
      <c r="AV3" s="3" t="s">
        <v>154</v>
      </c>
      <c r="AW3" t="s">
        <v>153</v>
      </c>
      <c r="AX3" s="5" t="s">
        <v>152</v>
      </c>
      <c r="AY3" s="3" t="s">
        <v>154</v>
      </c>
      <c r="AZ3" t="s">
        <v>153</v>
      </c>
    </row>
    <row r="4" spans="1:53" x14ac:dyDescent="0.3">
      <c r="A4" t="s">
        <v>7</v>
      </c>
      <c r="B4" t="s">
        <v>8</v>
      </c>
      <c r="C4">
        <v>1</v>
      </c>
      <c r="D4" s="2">
        <f>F4</f>
        <v>-2000000</v>
      </c>
      <c r="F4" s="2">
        <v>-2000000</v>
      </c>
      <c r="H4" s="3">
        <f t="shared" ref="H4" si="1">F4/O$3</f>
        <v>-2.447671511024202E-2</v>
      </c>
      <c r="K4">
        <v>1</v>
      </c>
      <c r="N4" s="2">
        <f>F4</f>
        <v>-2000000</v>
      </c>
      <c r="Q4" s="8"/>
      <c r="R4" s="3">
        <f>F4/O$3</f>
        <v>-2.447671511024202E-2</v>
      </c>
      <c r="T4">
        <f t="shared" ref="T4" si="2">IF($S4=T$3,$F4,0)</f>
        <v>0</v>
      </c>
      <c r="U4" s="3">
        <f t="shared" ref="U4" si="3">T4/T$2</f>
        <v>0</v>
      </c>
      <c r="V4" s="3">
        <f t="shared" ref="V4" si="4">T4/$O$3</f>
        <v>0</v>
      </c>
      <c r="W4" s="2">
        <f t="shared" ref="W4" si="5">IF($S4=W$3,$F4,0)</f>
        <v>0</v>
      </c>
      <c r="X4" s="3">
        <f t="shared" ref="X4" si="6">W4/W$2</f>
        <v>0</v>
      </c>
      <c r="Y4" s="3">
        <f t="shared" ref="Y4" si="7">W4/$O$3</f>
        <v>0</v>
      </c>
      <c r="Z4">
        <f t="shared" ref="Z4" si="8">IF($S4=Z$3,$F4,0)</f>
        <v>0</v>
      </c>
      <c r="AA4" s="3">
        <f t="shared" ref="AA4" si="9">Z4/Z$2</f>
        <v>0</v>
      </c>
      <c r="AB4" s="3">
        <f t="shared" ref="AB4" si="10">Z4/$O$3</f>
        <v>0</v>
      </c>
      <c r="AC4">
        <f t="shared" ref="AC4" si="11">IF($S4=AC$3,$F4,0)</f>
        <v>0</v>
      </c>
      <c r="AD4" s="3">
        <f t="shared" ref="AD4" si="12">AC4/AC$2</f>
        <v>0</v>
      </c>
      <c r="AE4" s="3">
        <f t="shared" ref="AE4" si="13">AC4/$O$3</f>
        <v>0</v>
      </c>
      <c r="AF4">
        <f t="shared" ref="AF4" si="14">IF($S4=AF$3,$F4,0)</f>
        <v>0</v>
      </c>
      <c r="AG4" s="3">
        <f t="shared" ref="AG4" si="15">AF4/AF$2</f>
        <v>0</v>
      </c>
      <c r="AH4" s="3">
        <f t="shared" ref="AH4" si="16">AF4/$O$3</f>
        <v>0</v>
      </c>
      <c r="AI4">
        <f t="shared" ref="AI4" si="17">IF($S4=AI$3,$F4,0)</f>
        <v>0</v>
      </c>
      <c r="AJ4" s="3">
        <f t="shared" ref="AJ4" si="18">AI4/AI$2</f>
        <v>0</v>
      </c>
      <c r="AK4" s="3">
        <f t="shared" ref="AK4" si="19">AI4/$O$3</f>
        <v>0</v>
      </c>
      <c r="AL4">
        <f t="shared" ref="AL4" si="20">IF($S4=AL$3,$F4,0)</f>
        <v>0</v>
      </c>
      <c r="AM4" s="3">
        <f t="shared" ref="AM4" si="21">AL4/AL$2</f>
        <v>0</v>
      </c>
      <c r="AN4" s="3">
        <f t="shared" ref="AN4" si="22">AL4/$O$3</f>
        <v>0</v>
      </c>
      <c r="AO4">
        <f t="shared" ref="AO4" si="23">IF($S4=AO$3,$F4,0)</f>
        <v>0</v>
      </c>
      <c r="AP4" s="3">
        <f t="shared" ref="AP4" si="24">AO4/AO$2</f>
        <v>0</v>
      </c>
      <c r="AQ4" s="3">
        <f t="shared" ref="AQ4" si="25">AO4/$O$3</f>
        <v>0</v>
      </c>
      <c r="AR4">
        <f t="shared" ref="AR4" si="26">IF($S4=AR$3,$F4,0)</f>
        <v>0</v>
      </c>
      <c r="AS4" s="3">
        <f t="shared" ref="AS4" si="27">AR4/AR$2</f>
        <v>0</v>
      </c>
      <c r="AT4" s="3">
        <f t="shared" ref="AT4" si="28">AR4/$O$3</f>
        <v>0</v>
      </c>
      <c r="AU4">
        <f t="shared" ref="AU4" si="29">IF($S4=AU$3,$F4,0)</f>
        <v>0</v>
      </c>
      <c r="AV4" s="3">
        <f t="shared" ref="AV4" si="30">AU4/AU$2</f>
        <v>0</v>
      </c>
      <c r="AW4" s="3">
        <f t="shared" ref="AW4" si="31">AU4/$O$3</f>
        <v>0</v>
      </c>
      <c r="AX4">
        <f t="shared" ref="AX4" si="32">IF($S4=AX$3,$F4,0)</f>
        <v>0</v>
      </c>
      <c r="AY4" s="3">
        <f t="shared" ref="AY4" si="33">AX4/AX$2</f>
        <v>0</v>
      </c>
      <c r="AZ4" s="3">
        <f t="shared" ref="AZ4" si="34">AX4/$O$3</f>
        <v>0</v>
      </c>
    </row>
    <row r="5" spans="1:53" s="5" customFormat="1" x14ac:dyDescent="0.3">
      <c r="A5" s="5" t="s">
        <v>11</v>
      </c>
      <c r="B5" s="5" t="s">
        <v>12</v>
      </c>
      <c r="C5" s="5">
        <v>693.73</v>
      </c>
      <c r="D5" s="5">
        <v>3861</v>
      </c>
      <c r="E5" s="5">
        <v>0</v>
      </c>
      <c r="F5" s="11">
        <f>2678491.53+614951+1139922</f>
        <v>4433364.5299999993</v>
      </c>
      <c r="G5" s="5">
        <v>0</v>
      </c>
      <c r="H5" s="12">
        <f t="shared" ref="H5:H36" si="35">F5/O$3</f>
        <v>5.4257100290330998E-2</v>
      </c>
      <c r="I5" s="5" t="s">
        <v>140</v>
      </c>
      <c r="J5" s="17">
        <v>44221</v>
      </c>
      <c r="K5" s="5">
        <v>900.4</v>
      </c>
      <c r="L5" s="11">
        <f t="shared" ref="L5:L36" si="36">N5-F5</f>
        <v>1320749.3512102682</v>
      </c>
      <c r="M5" s="12">
        <f t="shared" ref="M5:M36" si="37">K5/C5-1</f>
        <v>0.29791129113632109</v>
      </c>
      <c r="N5" s="11">
        <f t="shared" ref="N5:N36" si="38">F5/C5*K5</f>
        <v>5754113.8812102675</v>
      </c>
      <c r="R5" s="3">
        <f t="shared" ref="R5:R36" si="39">IF(S5=T$3,U5, IF(S5=W$3,X5,  IF(S5=Z$3,AA5, IF(S5=AC$3,AD5, IF(S5=AF$3,AG5,  IF(S5=AI$3,AJ5,   IF(S5=AL$3,AM5,  IF(S5=AO$3,AP5,  IF(S5=AR$3,AS5,   IF(S5=AU$3,AV5,  IF(S5=AX$3,AY5,    0)))))))))))</f>
        <v>0.14079119651131089</v>
      </c>
      <c r="S5" s="5" t="s">
        <v>142</v>
      </c>
      <c r="T5">
        <f t="shared" ref="T5:T36" si="40">IF($S5=T$3,$F5,0)</f>
        <v>0</v>
      </c>
      <c r="U5" s="3">
        <f t="shared" ref="U5:U36" si="41">T5/T$2</f>
        <v>0</v>
      </c>
      <c r="V5" s="3">
        <f t="shared" ref="V5:V36" si="42">T5/$O$3</f>
        <v>0</v>
      </c>
      <c r="W5" s="2">
        <f t="shared" ref="W5:W36" si="43">IF($S5=W$3,$F5,0)</f>
        <v>0</v>
      </c>
      <c r="X5" s="3">
        <f t="shared" ref="X5:X36" si="44">W5/W$2</f>
        <v>0</v>
      </c>
      <c r="Y5" s="3">
        <f t="shared" ref="Y5:Y36" si="45">W5/$O$3</f>
        <v>0</v>
      </c>
      <c r="Z5">
        <f t="shared" ref="Z5:Z36" si="46">IF($S5=Z$3,$F5,0)</f>
        <v>0</v>
      </c>
      <c r="AA5" s="3">
        <f t="shared" ref="AA5:AA36" si="47">Z5/Z$2</f>
        <v>0</v>
      </c>
      <c r="AB5" s="3">
        <f t="shared" ref="AB5:AB36" si="48">Z5/$O$3</f>
        <v>0</v>
      </c>
      <c r="AC5">
        <f t="shared" ref="AC5:AC36" si="49">IF($S5=AC$3,$F5,0)</f>
        <v>0</v>
      </c>
      <c r="AD5" s="3">
        <f t="shared" ref="AD5:AD36" si="50">AC5/AC$2</f>
        <v>0</v>
      </c>
      <c r="AE5" s="3">
        <f t="shared" ref="AE5:AE36" si="51">AC5/$O$3</f>
        <v>0</v>
      </c>
      <c r="AF5">
        <f t="shared" ref="AF5:AF36" si="52">IF($S5=AF$3,$F5,0)</f>
        <v>0</v>
      </c>
      <c r="AG5" s="3">
        <f t="shared" ref="AG5:AG36" si="53">AF5/AF$2</f>
        <v>0</v>
      </c>
      <c r="AH5" s="3">
        <f t="shared" ref="AH5:AH36" si="54">AF5/$O$3</f>
        <v>0</v>
      </c>
      <c r="AI5">
        <f t="shared" ref="AI5:AI36" si="55">IF($S5=AI$3,$F5,0)</f>
        <v>0</v>
      </c>
      <c r="AJ5" s="3">
        <f t="shared" ref="AJ5:AJ36" si="56">AI5/AI$2</f>
        <v>0</v>
      </c>
      <c r="AK5" s="3">
        <f t="shared" ref="AK5:AK36" si="57">AI5/$O$3</f>
        <v>0</v>
      </c>
      <c r="AL5">
        <f t="shared" ref="AL5:AL36" si="58">IF($S5=AL$3,$F5,0)</f>
        <v>0</v>
      </c>
      <c r="AM5" s="3">
        <f t="shared" ref="AM5:AM36" si="59">AL5/AL$2</f>
        <v>0</v>
      </c>
      <c r="AN5" s="3">
        <f t="shared" ref="AN5:AN36" si="60">AL5/$O$3</f>
        <v>0</v>
      </c>
      <c r="AO5">
        <f t="shared" ref="AO5:AO36" si="61">IF($S5=AO$3,$F5,0)</f>
        <v>4433364.5299999993</v>
      </c>
      <c r="AP5" s="3">
        <f t="shared" ref="AP5:AP36" si="62">AO5/AO$2</f>
        <v>0.14079119651131089</v>
      </c>
      <c r="AQ5" s="3">
        <f t="shared" ref="AQ5:AQ36" si="63">AO5/$O$3</f>
        <v>5.4257100290330998E-2</v>
      </c>
      <c r="AR5">
        <f t="shared" ref="AR5:AR36" si="64">IF($S5=AR$3,$F5,0)</f>
        <v>0</v>
      </c>
      <c r="AS5" s="3">
        <f t="shared" ref="AS5:AS36" si="65">AR5/AR$2</f>
        <v>0</v>
      </c>
      <c r="AT5" s="3">
        <f t="shared" ref="AT5:AT36" si="66">AR5/$O$3</f>
        <v>0</v>
      </c>
      <c r="AU5">
        <f t="shared" ref="AU5:AU36" si="67">IF($S5=AU$3,$F5,0)</f>
        <v>0</v>
      </c>
      <c r="AV5" s="3">
        <f t="shared" ref="AV5:AV36" si="68">AU5/AU$2</f>
        <v>0</v>
      </c>
      <c r="AW5" s="3">
        <f t="shared" ref="AW5:AW36" si="69">AU5/$O$3</f>
        <v>0</v>
      </c>
      <c r="AX5">
        <f t="shared" ref="AX5:AX36" si="70">IF($S5=AX$3,$F5,0)</f>
        <v>0</v>
      </c>
      <c r="AY5" s="3">
        <f t="shared" ref="AY5:AY36" si="71">AX5/AX$2</f>
        <v>0</v>
      </c>
      <c r="AZ5" s="3">
        <f t="shared" ref="AZ5:AZ36" si="72">AX5/$O$3</f>
        <v>0</v>
      </c>
      <c r="BA5"/>
    </row>
    <row r="6" spans="1:53" s="5" customFormat="1" x14ac:dyDescent="0.3">
      <c r="A6" s="5" t="s">
        <v>9</v>
      </c>
      <c r="B6" s="5" t="s">
        <v>10</v>
      </c>
      <c r="C6" s="5">
        <v>159.6</v>
      </c>
      <c r="D6" s="5">
        <v>19784</v>
      </c>
      <c r="E6" s="5">
        <v>0</v>
      </c>
      <c r="F6" s="11">
        <v>3157526.4</v>
      </c>
      <c r="G6" s="5">
        <v>0</v>
      </c>
      <c r="H6" s="12">
        <f t="shared" si="35"/>
        <v>3.8642937072934043E-2</v>
      </c>
      <c r="J6" s="17">
        <v>44222</v>
      </c>
      <c r="K6" s="5">
        <v>173.65</v>
      </c>
      <c r="L6" s="11">
        <f t="shared" si="36"/>
        <v>277965.20000000019</v>
      </c>
      <c r="M6" s="12">
        <f t="shared" si="37"/>
        <v>8.803258145363424E-2</v>
      </c>
      <c r="N6" s="11">
        <f t="shared" si="38"/>
        <v>3435491.6</v>
      </c>
      <c r="R6" s="3">
        <f t="shared" si="39"/>
        <v>0.5227209977197802</v>
      </c>
      <c r="S6" s="5" t="s">
        <v>143</v>
      </c>
      <c r="T6">
        <f t="shared" si="40"/>
        <v>0</v>
      </c>
      <c r="U6" s="3">
        <f t="shared" si="41"/>
        <v>0</v>
      </c>
      <c r="V6" s="3">
        <f t="shared" si="42"/>
        <v>0</v>
      </c>
      <c r="W6" s="2">
        <f t="shared" si="43"/>
        <v>0</v>
      </c>
      <c r="X6" s="3">
        <f t="shared" si="44"/>
        <v>0</v>
      </c>
      <c r="Y6" s="3">
        <f t="shared" si="45"/>
        <v>0</v>
      </c>
      <c r="Z6">
        <f t="shared" si="46"/>
        <v>0</v>
      </c>
      <c r="AA6" s="3">
        <f t="shared" si="47"/>
        <v>0</v>
      </c>
      <c r="AB6" s="3">
        <f t="shared" si="48"/>
        <v>0</v>
      </c>
      <c r="AC6">
        <f t="shared" si="49"/>
        <v>0</v>
      </c>
      <c r="AD6" s="3">
        <f t="shared" si="50"/>
        <v>0</v>
      </c>
      <c r="AE6" s="3">
        <f t="shared" si="51"/>
        <v>0</v>
      </c>
      <c r="AF6">
        <f t="shared" si="52"/>
        <v>0</v>
      </c>
      <c r="AG6" s="3">
        <f t="shared" si="53"/>
        <v>0</v>
      </c>
      <c r="AH6" s="3">
        <f t="shared" si="54"/>
        <v>0</v>
      </c>
      <c r="AI6">
        <f t="shared" si="55"/>
        <v>0</v>
      </c>
      <c r="AJ6" s="3">
        <f t="shared" si="56"/>
        <v>0</v>
      </c>
      <c r="AK6" s="3">
        <f t="shared" si="57"/>
        <v>0</v>
      </c>
      <c r="AL6">
        <f t="shared" si="58"/>
        <v>3157526.4</v>
      </c>
      <c r="AM6" s="3">
        <f t="shared" si="59"/>
        <v>0.5227209977197802</v>
      </c>
      <c r="AN6" s="3">
        <f t="shared" si="60"/>
        <v>3.8642937072934043E-2</v>
      </c>
      <c r="AO6">
        <f t="shared" si="61"/>
        <v>0</v>
      </c>
      <c r="AP6" s="3">
        <f t="shared" si="62"/>
        <v>0</v>
      </c>
      <c r="AQ6" s="3">
        <f t="shared" si="63"/>
        <v>0</v>
      </c>
      <c r="AR6">
        <f t="shared" si="64"/>
        <v>0</v>
      </c>
      <c r="AS6" s="3">
        <f t="shared" si="65"/>
        <v>0</v>
      </c>
      <c r="AT6" s="3">
        <f t="shared" si="66"/>
        <v>0</v>
      </c>
      <c r="AU6">
        <f t="shared" si="67"/>
        <v>0</v>
      </c>
      <c r="AV6" s="3">
        <f t="shared" si="68"/>
        <v>0</v>
      </c>
      <c r="AW6" s="3">
        <f t="shared" si="69"/>
        <v>0</v>
      </c>
      <c r="AX6">
        <f t="shared" si="70"/>
        <v>0</v>
      </c>
      <c r="AY6" s="3">
        <f t="shared" si="71"/>
        <v>0</v>
      </c>
      <c r="AZ6" s="3">
        <f t="shared" si="72"/>
        <v>0</v>
      </c>
      <c r="BA6"/>
    </row>
    <row r="7" spans="1:53" s="5" customFormat="1" x14ac:dyDescent="0.3">
      <c r="A7" s="5" t="s">
        <v>17</v>
      </c>
      <c r="B7" s="5" t="s">
        <v>18</v>
      </c>
      <c r="C7" s="5">
        <v>269.19</v>
      </c>
      <c r="D7" s="5">
        <v>7766</v>
      </c>
      <c r="E7" s="5">
        <v>0</v>
      </c>
      <c r="F7" s="11">
        <f>2090529.54+659195</f>
        <v>2749724.54</v>
      </c>
      <c r="G7" s="5">
        <v>0</v>
      </c>
      <c r="H7" s="12">
        <f t="shared" si="35"/>
        <v>3.3652112098610645E-2</v>
      </c>
      <c r="I7" s="5" t="s">
        <v>139</v>
      </c>
      <c r="J7" s="17">
        <v>44267</v>
      </c>
      <c r="K7" s="5">
        <v>269.72000000000003</v>
      </c>
      <c r="L7" s="11">
        <f t="shared" si="36"/>
        <v>5413.8489773026668</v>
      </c>
      <c r="M7" s="12">
        <f t="shared" si="37"/>
        <v>1.968869571678189E-3</v>
      </c>
      <c r="N7" s="11">
        <f t="shared" si="38"/>
        <v>2755138.3889773027</v>
      </c>
      <c r="R7" s="3">
        <f t="shared" si="39"/>
        <v>0.28974250589809397</v>
      </c>
      <c r="S7" s="5" t="s">
        <v>149</v>
      </c>
      <c r="T7">
        <f t="shared" si="40"/>
        <v>0</v>
      </c>
      <c r="U7" s="3">
        <f t="shared" si="41"/>
        <v>0</v>
      </c>
      <c r="V7" s="3">
        <f t="shared" si="42"/>
        <v>0</v>
      </c>
      <c r="W7" s="2">
        <f t="shared" si="43"/>
        <v>0</v>
      </c>
      <c r="X7" s="3">
        <f t="shared" si="44"/>
        <v>0</v>
      </c>
      <c r="Y7" s="3">
        <f t="shared" si="45"/>
        <v>0</v>
      </c>
      <c r="Z7">
        <f t="shared" si="46"/>
        <v>0</v>
      </c>
      <c r="AA7" s="3">
        <f t="shared" si="47"/>
        <v>0</v>
      </c>
      <c r="AB7" s="3">
        <f t="shared" si="48"/>
        <v>0</v>
      </c>
      <c r="AC7">
        <f t="shared" si="49"/>
        <v>0</v>
      </c>
      <c r="AD7" s="3">
        <f t="shared" si="50"/>
        <v>0</v>
      </c>
      <c r="AE7" s="3">
        <f t="shared" si="51"/>
        <v>0</v>
      </c>
      <c r="AF7">
        <f t="shared" si="52"/>
        <v>0</v>
      </c>
      <c r="AG7" s="3">
        <f t="shared" si="53"/>
        <v>0</v>
      </c>
      <c r="AH7" s="3">
        <f t="shared" si="54"/>
        <v>0</v>
      </c>
      <c r="AI7">
        <f t="shared" si="55"/>
        <v>0</v>
      </c>
      <c r="AJ7" s="3">
        <f t="shared" si="56"/>
        <v>0</v>
      </c>
      <c r="AK7" s="3">
        <f t="shared" si="57"/>
        <v>0</v>
      </c>
      <c r="AL7">
        <f t="shared" si="58"/>
        <v>0</v>
      </c>
      <c r="AM7" s="3">
        <f t="shared" si="59"/>
        <v>0</v>
      </c>
      <c r="AN7" s="3">
        <f t="shared" si="60"/>
        <v>0</v>
      </c>
      <c r="AO7">
        <f t="shared" si="61"/>
        <v>0</v>
      </c>
      <c r="AP7" s="3">
        <f t="shared" si="62"/>
        <v>0</v>
      </c>
      <c r="AQ7" s="3">
        <f t="shared" si="63"/>
        <v>0</v>
      </c>
      <c r="AR7">
        <f t="shared" si="64"/>
        <v>0</v>
      </c>
      <c r="AS7" s="3">
        <f t="shared" si="65"/>
        <v>0</v>
      </c>
      <c r="AT7" s="3">
        <f t="shared" si="66"/>
        <v>0</v>
      </c>
      <c r="AU7">
        <f t="shared" si="67"/>
        <v>2749724.54</v>
      </c>
      <c r="AV7" s="3">
        <f t="shared" si="68"/>
        <v>0.28974250589809397</v>
      </c>
      <c r="AW7" s="3">
        <f t="shared" si="69"/>
        <v>3.3652112098610645E-2</v>
      </c>
      <c r="AX7">
        <f t="shared" si="70"/>
        <v>0</v>
      </c>
      <c r="AY7" s="3">
        <f t="shared" si="71"/>
        <v>0</v>
      </c>
      <c r="AZ7" s="3">
        <f t="shared" si="72"/>
        <v>0</v>
      </c>
      <c r="BA7"/>
    </row>
    <row r="8" spans="1:53" s="5" customFormat="1" x14ac:dyDescent="0.3">
      <c r="A8" s="5" t="s">
        <v>13</v>
      </c>
      <c r="B8" s="5" t="s">
        <v>14</v>
      </c>
      <c r="C8" s="5">
        <v>79.569999999999993</v>
      </c>
      <c r="D8" s="5">
        <v>32082</v>
      </c>
      <c r="E8" s="5">
        <v>0</v>
      </c>
      <c r="F8" s="11">
        <v>2552764.7400000002</v>
      </c>
      <c r="G8" s="5">
        <v>0</v>
      </c>
      <c r="H8" s="12">
        <f t="shared" si="35"/>
        <v>3.1241647642225524E-2</v>
      </c>
      <c r="J8" s="17">
        <v>44237</v>
      </c>
      <c r="K8" s="5">
        <v>146.9</v>
      </c>
      <c r="L8" s="11">
        <f t="shared" si="36"/>
        <v>2160081.0600000015</v>
      </c>
      <c r="M8" s="12">
        <f t="shared" si="37"/>
        <v>0.84617318084705317</v>
      </c>
      <c r="N8" s="11">
        <f t="shared" si="38"/>
        <v>4712845.8000000017</v>
      </c>
      <c r="O8" s="11"/>
      <c r="R8" s="3">
        <f t="shared" si="39"/>
        <v>0.26021285630218777</v>
      </c>
      <c r="S8" s="5" t="s">
        <v>144</v>
      </c>
      <c r="T8">
        <f t="shared" si="40"/>
        <v>0</v>
      </c>
      <c r="U8" s="3">
        <f t="shared" si="41"/>
        <v>0</v>
      </c>
      <c r="V8" s="3">
        <f t="shared" si="42"/>
        <v>0</v>
      </c>
      <c r="W8" s="2">
        <f t="shared" si="43"/>
        <v>0</v>
      </c>
      <c r="X8" s="3">
        <f t="shared" si="44"/>
        <v>0</v>
      </c>
      <c r="Y8" s="3">
        <f t="shared" si="45"/>
        <v>0</v>
      </c>
      <c r="Z8">
        <f t="shared" si="46"/>
        <v>0</v>
      </c>
      <c r="AA8" s="3">
        <f t="shared" si="47"/>
        <v>0</v>
      </c>
      <c r="AB8" s="3">
        <f t="shared" si="48"/>
        <v>0</v>
      </c>
      <c r="AC8">
        <f t="shared" si="49"/>
        <v>0</v>
      </c>
      <c r="AD8" s="3">
        <f t="shared" si="50"/>
        <v>0</v>
      </c>
      <c r="AE8" s="3">
        <f t="shared" si="51"/>
        <v>0</v>
      </c>
      <c r="AF8">
        <f t="shared" si="52"/>
        <v>2552764.7400000002</v>
      </c>
      <c r="AG8" s="3">
        <f t="shared" si="53"/>
        <v>0.26021285630218777</v>
      </c>
      <c r="AH8" s="3">
        <f t="shared" si="54"/>
        <v>3.1241647642225524E-2</v>
      </c>
      <c r="AI8">
        <f t="shared" si="55"/>
        <v>0</v>
      </c>
      <c r="AJ8" s="3">
        <f t="shared" si="56"/>
        <v>0</v>
      </c>
      <c r="AK8" s="3">
        <f t="shared" si="57"/>
        <v>0</v>
      </c>
      <c r="AL8">
        <f t="shared" si="58"/>
        <v>0</v>
      </c>
      <c r="AM8" s="3">
        <f t="shared" si="59"/>
        <v>0</v>
      </c>
      <c r="AN8" s="3">
        <f t="shared" si="60"/>
        <v>0</v>
      </c>
      <c r="AO8">
        <f t="shared" si="61"/>
        <v>0</v>
      </c>
      <c r="AP8" s="3">
        <f t="shared" si="62"/>
        <v>0</v>
      </c>
      <c r="AQ8" s="3">
        <f t="shared" si="63"/>
        <v>0</v>
      </c>
      <c r="AR8">
        <f t="shared" si="64"/>
        <v>0</v>
      </c>
      <c r="AS8" s="3">
        <f t="shared" si="65"/>
        <v>0</v>
      </c>
      <c r="AT8" s="3">
        <f t="shared" si="66"/>
        <v>0</v>
      </c>
      <c r="AU8">
        <f t="shared" si="67"/>
        <v>0</v>
      </c>
      <c r="AV8" s="3">
        <f t="shared" si="68"/>
        <v>0</v>
      </c>
      <c r="AW8" s="3">
        <f t="shared" si="69"/>
        <v>0</v>
      </c>
      <c r="AX8">
        <f t="shared" si="70"/>
        <v>0</v>
      </c>
      <c r="AY8" s="3">
        <f t="shared" si="71"/>
        <v>0</v>
      </c>
      <c r="AZ8" s="3">
        <f t="shared" si="72"/>
        <v>0</v>
      </c>
      <c r="BA8" s="13"/>
    </row>
    <row r="9" spans="1:53" s="5" customFormat="1" x14ac:dyDescent="0.3">
      <c r="A9" s="5" t="s">
        <v>15</v>
      </c>
      <c r="B9" s="5" t="s">
        <v>16</v>
      </c>
      <c r="C9" s="5">
        <v>3089.49</v>
      </c>
      <c r="D9" s="5">
        <v>769</v>
      </c>
      <c r="E9" s="5">
        <v>0</v>
      </c>
      <c r="F9" s="11">
        <v>2375817.81</v>
      </c>
      <c r="G9" s="5">
        <v>0</v>
      </c>
      <c r="H9" s="12">
        <f t="shared" si="35"/>
        <v>2.9076107844604553E-2</v>
      </c>
      <c r="J9" s="17">
        <v>44076</v>
      </c>
      <c r="K9" s="5">
        <v>3552.25</v>
      </c>
      <c r="L9" s="11">
        <f t="shared" si="36"/>
        <v>355862.44000000041</v>
      </c>
      <c r="M9" s="12">
        <f t="shared" si="37"/>
        <v>0.14978523963502077</v>
      </c>
      <c r="N9" s="11">
        <f t="shared" si="38"/>
        <v>2731680.2500000005</v>
      </c>
      <c r="O9" s="11"/>
      <c r="R9" s="3">
        <f t="shared" si="39"/>
        <v>7.5449295878853059E-2</v>
      </c>
      <c r="S9" s="5" t="s">
        <v>142</v>
      </c>
      <c r="T9">
        <f t="shared" si="40"/>
        <v>0</v>
      </c>
      <c r="U9" s="3">
        <f t="shared" si="41"/>
        <v>0</v>
      </c>
      <c r="V9" s="3">
        <f t="shared" si="42"/>
        <v>0</v>
      </c>
      <c r="W9" s="2">
        <f t="shared" si="43"/>
        <v>0</v>
      </c>
      <c r="X9" s="3">
        <f t="shared" si="44"/>
        <v>0</v>
      </c>
      <c r="Y9" s="3">
        <f t="shared" si="45"/>
        <v>0</v>
      </c>
      <c r="Z9">
        <f t="shared" si="46"/>
        <v>0</v>
      </c>
      <c r="AA9" s="3">
        <f t="shared" si="47"/>
        <v>0</v>
      </c>
      <c r="AB9" s="3">
        <f t="shared" si="48"/>
        <v>0</v>
      </c>
      <c r="AC9">
        <f t="shared" si="49"/>
        <v>0</v>
      </c>
      <c r="AD9" s="3">
        <f t="shared" si="50"/>
        <v>0</v>
      </c>
      <c r="AE9" s="3">
        <f t="shared" si="51"/>
        <v>0</v>
      </c>
      <c r="AF9">
        <f t="shared" si="52"/>
        <v>0</v>
      </c>
      <c r="AG9" s="3">
        <f t="shared" si="53"/>
        <v>0</v>
      </c>
      <c r="AH9" s="3">
        <f t="shared" si="54"/>
        <v>0</v>
      </c>
      <c r="AI9">
        <f t="shared" si="55"/>
        <v>0</v>
      </c>
      <c r="AJ9" s="3">
        <f t="shared" si="56"/>
        <v>0</v>
      </c>
      <c r="AK9" s="3">
        <f t="shared" si="57"/>
        <v>0</v>
      </c>
      <c r="AL9">
        <f t="shared" si="58"/>
        <v>0</v>
      </c>
      <c r="AM9" s="3">
        <f t="shared" si="59"/>
        <v>0</v>
      </c>
      <c r="AN9" s="3">
        <f t="shared" si="60"/>
        <v>0</v>
      </c>
      <c r="AO9">
        <f t="shared" si="61"/>
        <v>2375817.81</v>
      </c>
      <c r="AP9" s="3">
        <f t="shared" si="62"/>
        <v>7.5449295878853059E-2</v>
      </c>
      <c r="AQ9" s="3">
        <f t="shared" si="63"/>
        <v>2.9076107844604553E-2</v>
      </c>
      <c r="AR9">
        <f t="shared" si="64"/>
        <v>0</v>
      </c>
      <c r="AS9" s="3">
        <f t="shared" si="65"/>
        <v>0</v>
      </c>
      <c r="AT9" s="3">
        <f t="shared" si="66"/>
        <v>0</v>
      </c>
      <c r="AU9">
        <f t="shared" si="67"/>
        <v>0</v>
      </c>
      <c r="AV9" s="3">
        <f t="shared" si="68"/>
        <v>0</v>
      </c>
      <c r="AW9" s="3">
        <f t="shared" si="69"/>
        <v>0</v>
      </c>
      <c r="AX9">
        <f t="shared" si="70"/>
        <v>0</v>
      </c>
      <c r="AY9" s="3">
        <f t="shared" si="71"/>
        <v>0</v>
      </c>
      <c r="AZ9" s="3">
        <f t="shared" si="72"/>
        <v>0</v>
      </c>
      <c r="BA9"/>
    </row>
    <row r="10" spans="1:53" s="5" customFormat="1" x14ac:dyDescent="0.3">
      <c r="A10" s="5" t="s">
        <v>69</v>
      </c>
      <c r="B10" s="5" t="s">
        <v>70</v>
      </c>
      <c r="C10" s="5">
        <v>90</v>
      </c>
      <c r="D10" s="5">
        <v>12222</v>
      </c>
      <c r="E10" s="5">
        <v>0</v>
      </c>
      <c r="F10" s="11">
        <f>1099980+1211403</f>
        <v>2311383</v>
      </c>
      <c r="G10" s="5">
        <v>0</v>
      </c>
      <c r="H10" s="12">
        <f t="shared" si="35"/>
        <v>2.8287531600828263E-2</v>
      </c>
      <c r="I10" s="5" t="s">
        <v>141</v>
      </c>
      <c r="J10" s="17">
        <v>44188</v>
      </c>
      <c r="K10" s="5">
        <v>183.9</v>
      </c>
      <c r="L10" s="11">
        <f t="shared" si="36"/>
        <v>2411542.9299999997</v>
      </c>
      <c r="M10" s="12">
        <f t="shared" si="37"/>
        <v>1.0433333333333334</v>
      </c>
      <c r="N10" s="11">
        <f t="shared" si="38"/>
        <v>4722925.93</v>
      </c>
      <c r="R10" s="3">
        <f t="shared" si="39"/>
        <v>7.3403027421682226E-2</v>
      </c>
      <c r="S10" s="5" t="s">
        <v>142</v>
      </c>
      <c r="T10">
        <f t="shared" si="40"/>
        <v>0</v>
      </c>
      <c r="U10" s="3">
        <f t="shared" si="41"/>
        <v>0</v>
      </c>
      <c r="V10" s="3">
        <f t="shared" si="42"/>
        <v>0</v>
      </c>
      <c r="W10" s="2">
        <f t="shared" si="43"/>
        <v>0</v>
      </c>
      <c r="X10" s="3">
        <f t="shared" si="44"/>
        <v>0</v>
      </c>
      <c r="Y10" s="3">
        <f t="shared" si="45"/>
        <v>0</v>
      </c>
      <c r="Z10">
        <f t="shared" si="46"/>
        <v>0</v>
      </c>
      <c r="AA10" s="3">
        <f t="shared" si="47"/>
        <v>0</v>
      </c>
      <c r="AB10" s="3">
        <f t="shared" si="48"/>
        <v>0</v>
      </c>
      <c r="AC10">
        <f t="shared" si="49"/>
        <v>0</v>
      </c>
      <c r="AD10" s="3">
        <f t="shared" si="50"/>
        <v>0</v>
      </c>
      <c r="AE10" s="3">
        <f t="shared" si="51"/>
        <v>0</v>
      </c>
      <c r="AF10">
        <f t="shared" si="52"/>
        <v>0</v>
      </c>
      <c r="AG10" s="3">
        <f t="shared" si="53"/>
        <v>0</v>
      </c>
      <c r="AH10" s="3">
        <f t="shared" si="54"/>
        <v>0</v>
      </c>
      <c r="AI10">
        <f t="shared" si="55"/>
        <v>0</v>
      </c>
      <c r="AJ10" s="3">
        <f t="shared" si="56"/>
        <v>0</v>
      </c>
      <c r="AK10" s="3">
        <f t="shared" si="57"/>
        <v>0</v>
      </c>
      <c r="AL10">
        <f t="shared" si="58"/>
        <v>0</v>
      </c>
      <c r="AM10" s="3">
        <f t="shared" si="59"/>
        <v>0</v>
      </c>
      <c r="AN10" s="3">
        <f t="shared" si="60"/>
        <v>0</v>
      </c>
      <c r="AO10">
        <f t="shared" si="61"/>
        <v>2311383</v>
      </c>
      <c r="AP10" s="3">
        <f t="shared" si="62"/>
        <v>7.3403027421682226E-2</v>
      </c>
      <c r="AQ10" s="3">
        <f t="shared" si="63"/>
        <v>2.8287531600828263E-2</v>
      </c>
      <c r="AR10">
        <f t="shared" si="64"/>
        <v>0</v>
      </c>
      <c r="AS10" s="3">
        <f t="shared" si="65"/>
        <v>0</v>
      </c>
      <c r="AT10" s="3">
        <f t="shared" si="66"/>
        <v>0</v>
      </c>
      <c r="AU10">
        <f t="shared" si="67"/>
        <v>0</v>
      </c>
      <c r="AV10" s="3">
        <f t="shared" si="68"/>
        <v>0</v>
      </c>
      <c r="AW10" s="3">
        <f t="shared" si="69"/>
        <v>0</v>
      </c>
      <c r="AX10">
        <f t="shared" si="70"/>
        <v>0</v>
      </c>
      <c r="AY10" s="3">
        <f t="shared" si="71"/>
        <v>0</v>
      </c>
      <c r="AZ10" s="3">
        <f t="shared" si="72"/>
        <v>0</v>
      </c>
      <c r="BA10"/>
    </row>
    <row r="11" spans="1:53" s="5" customFormat="1" x14ac:dyDescent="0.3">
      <c r="A11" s="5" t="s">
        <v>49</v>
      </c>
      <c r="B11" s="5" t="s">
        <v>50</v>
      </c>
      <c r="C11" s="5">
        <v>61.97</v>
      </c>
      <c r="D11" s="5">
        <v>25726</v>
      </c>
      <c r="E11" s="5">
        <v>0</v>
      </c>
      <c r="F11" s="11">
        <f>1594240.22+685693</f>
        <v>2279933.2199999997</v>
      </c>
      <c r="G11" s="5">
        <v>0</v>
      </c>
      <c r="H11" s="12">
        <f t="shared" si="35"/>
        <v>2.7902637948158369E-2</v>
      </c>
      <c r="I11" s="5" t="s">
        <v>139</v>
      </c>
      <c r="J11" s="17">
        <v>44266</v>
      </c>
      <c r="K11" s="5">
        <v>62.55</v>
      </c>
      <c r="L11" s="11">
        <f t="shared" si="36"/>
        <v>21338.732735194266</v>
      </c>
      <c r="M11" s="12">
        <f t="shared" si="37"/>
        <v>9.3593674358560808E-3</v>
      </c>
      <c r="N11" s="11">
        <f t="shared" si="38"/>
        <v>2301271.952735194</v>
      </c>
      <c r="R11" s="3">
        <f t="shared" si="39"/>
        <v>0.34199201887848835</v>
      </c>
      <c r="S11" s="5" t="s">
        <v>151</v>
      </c>
      <c r="T11">
        <f t="shared" si="40"/>
        <v>0</v>
      </c>
      <c r="U11" s="3">
        <f t="shared" si="41"/>
        <v>0</v>
      </c>
      <c r="V11" s="3">
        <f t="shared" si="42"/>
        <v>0</v>
      </c>
      <c r="W11" s="2">
        <f t="shared" si="43"/>
        <v>0</v>
      </c>
      <c r="X11" s="3">
        <f t="shared" si="44"/>
        <v>0</v>
      </c>
      <c r="Y11" s="3">
        <f t="shared" si="45"/>
        <v>0</v>
      </c>
      <c r="Z11">
        <f t="shared" si="46"/>
        <v>0</v>
      </c>
      <c r="AA11" s="3">
        <f t="shared" si="47"/>
        <v>0</v>
      </c>
      <c r="AB11" s="3">
        <f t="shared" si="48"/>
        <v>0</v>
      </c>
      <c r="AC11">
        <f t="shared" si="49"/>
        <v>0</v>
      </c>
      <c r="AD11" s="3">
        <f t="shared" si="50"/>
        <v>0</v>
      </c>
      <c r="AE11" s="3">
        <f t="shared" si="51"/>
        <v>0</v>
      </c>
      <c r="AF11">
        <f t="shared" si="52"/>
        <v>0</v>
      </c>
      <c r="AG11" s="3">
        <f t="shared" si="53"/>
        <v>0</v>
      </c>
      <c r="AH11" s="3">
        <f t="shared" si="54"/>
        <v>0</v>
      </c>
      <c r="AI11">
        <f t="shared" si="55"/>
        <v>2279933.2199999997</v>
      </c>
      <c r="AJ11" s="3">
        <f t="shared" si="56"/>
        <v>0.34199201887848835</v>
      </c>
      <c r="AK11" s="3">
        <f t="shared" si="57"/>
        <v>2.7902637948158369E-2</v>
      </c>
      <c r="AL11">
        <f t="shared" si="58"/>
        <v>0</v>
      </c>
      <c r="AM11" s="3">
        <f t="shared" si="59"/>
        <v>0</v>
      </c>
      <c r="AN11" s="3">
        <f t="shared" si="60"/>
        <v>0</v>
      </c>
      <c r="AO11">
        <f t="shared" si="61"/>
        <v>0</v>
      </c>
      <c r="AP11" s="3">
        <f t="shared" si="62"/>
        <v>0</v>
      </c>
      <c r="AQ11" s="3">
        <f t="shared" si="63"/>
        <v>0</v>
      </c>
      <c r="AR11">
        <f t="shared" si="64"/>
        <v>0</v>
      </c>
      <c r="AS11" s="3">
        <f t="shared" si="65"/>
        <v>0</v>
      </c>
      <c r="AT11" s="3">
        <f t="shared" si="66"/>
        <v>0</v>
      </c>
      <c r="AU11">
        <f t="shared" si="67"/>
        <v>0</v>
      </c>
      <c r="AV11" s="3">
        <f t="shared" si="68"/>
        <v>0</v>
      </c>
      <c r="AW11" s="3">
        <f t="shared" si="69"/>
        <v>0</v>
      </c>
      <c r="AX11">
        <f t="shared" si="70"/>
        <v>0</v>
      </c>
      <c r="AY11" s="3">
        <f t="shared" si="71"/>
        <v>0</v>
      </c>
      <c r="AZ11" s="3">
        <f t="shared" si="72"/>
        <v>0</v>
      </c>
      <c r="BA11" s="13"/>
    </row>
    <row r="12" spans="1:53" s="5" customFormat="1" x14ac:dyDescent="0.3">
      <c r="A12" s="5" t="s">
        <v>31</v>
      </c>
      <c r="B12" s="5" t="s">
        <v>32</v>
      </c>
      <c r="C12" s="5">
        <v>121.03</v>
      </c>
      <c r="D12" s="5">
        <v>14889</v>
      </c>
      <c r="E12" s="5">
        <v>0</v>
      </c>
      <c r="F12" s="11">
        <f>1802015.67+381755</f>
        <v>2183770.67</v>
      </c>
      <c r="G12" s="5">
        <v>0</v>
      </c>
      <c r="H12" s="12">
        <f t="shared" si="35"/>
        <v>2.6725766277846168E-2</v>
      </c>
      <c r="I12" s="5" t="s">
        <v>139</v>
      </c>
      <c r="J12" s="17">
        <v>44221</v>
      </c>
      <c r="K12" s="5">
        <v>145.09</v>
      </c>
      <c r="L12" s="11">
        <f t="shared" si="36"/>
        <v>434119.82417747658</v>
      </c>
      <c r="M12" s="12">
        <f t="shared" si="37"/>
        <v>0.19879368751549209</v>
      </c>
      <c r="N12" s="11">
        <f t="shared" si="38"/>
        <v>2617890.4941774765</v>
      </c>
      <c r="R12" s="3">
        <f t="shared" si="39"/>
        <v>6.9350418503846128E-2</v>
      </c>
      <c r="S12" s="5" t="s">
        <v>142</v>
      </c>
      <c r="T12">
        <f t="shared" si="40"/>
        <v>0</v>
      </c>
      <c r="U12" s="3">
        <f t="shared" si="41"/>
        <v>0</v>
      </c>
      <c r="V12" s="3">
        <f t="shared" si="42"/>
        <v>0</v>
      </c>
      <c r="W12" s="2">
        <f t="shared" si="43"/>
        <v>0</v>
      </c>
      <c r="X12" s="3">
        <f t="shared" si="44"/>
        <v>0</v>
      </c>
      <c r="Y12" s="3">
        <f t="shared" si="45"/>
        <v>0</v>
      </c>
      <c r="Z12">
        <f t="shared" si="46"/>
        <v>0</v>
      </c>
      <c r="AA12" s="3">
        <f t="shared" si="47"/>
        <v>0</v>
      </c>
      <c r="AB12" s="3">
        <f t="shared" si="48"/>
        <v>0</v>
      </c>
      <c r="AC12">
        <f t="shared" si="49"/>
        <v>0</v>
      </c>
      <c r="AD12" s="3">
        <f t="shared" si="50"/>
        <v>0</v>
      </c>
      <c r="AE12" s="3">
        <f t="shared" si="51"/>
        <v>0</v>
      </c>
      <c r="AF12">
        <f t="shared" si="52"/>
        <v>0</v>
      </c>
      <c r="AG12" s="3">
        <f t="shared" si="53"/>
        <v>0</v>
      </c>
      <c r="AH12" s="3">
        <f t="shared" si="54"/>
        <v>0</v>
      </c>
      <c r="AI12">
        <f t="shared" si="55"/>
        <v>0</v>
      </c>
      <c r="AJ12" s="3">
        <f t="shared" si="56"/>
        <v>0</v>
      </c>
      <c r="AK12" s="3">
        <f t="shared" si="57"/>
        <v>0</v>
      </c>
      <c r="AL12">
        <f t="shared" si="58"/>
        <v>0</v>
      </c>
      <c r="AM12" s="3">
        <f t="shared" si="59"/>
        <v>0</v>
      </c>
      <c r="AN12" s="3">
        <f t="shared" si="60"/>
        <v>0</v>
      </c>
      <c r="AO12">
        <f t="shared" si="61"/>
        <v>2183770.67</v>
      </c>
      <c r="AP12" s="3">
        <f t="shared" si="62"/>
        <v>6.9350418503846128E-2</v>
      </c>
      <c r="AQ12" s="3">
        <f t="shared" si="63"/>
        <v>2.6725766277846168E-2</v>
      </c>
      <c r="AR12">
        <f t="shared" si="64"/>
        <v>0</v>
      </c>
      <c r="AS12" s="3">
        <f t="shared" si="65"/>
        <v>0</v>
      </c>
      <c r="AT12" s="3">
        <f t="shared" si="66"/>
        <v>0</v>
      </c>
      <c r="AU12">
        <f t="shared" si="67"/>
        <v>0</v>
      </c>
      <c r="AV12" s="3">
        <f t="shared" si="68"/>
        <v>0</v>
      </c>
      <c r="AW12" s="3">
        <f t="shared" si="69"/>
        <v>0</v>
      </c>
      <c r="AX12">
        <f t="shared" si="70"/>
        <v>0</v>
      </c>
      <c r="AY12" s="3">
        <f t="shared" si="71"/>
        <v>0</v>
      </c>
      <c r="AZ12" s="3">
        <f t="shared" si="72"/>
        <v>0</v>
      </c>
      <c r="BA12"/>
    </row>
    <row r="13" spans="1:53" s="5" customFormat="1" x14ac:dyDescent="0.3">
      <c r="A13" s="5" t="s">
        <v>33</v>
      </c>
      <c r="B13" s="5" t="s">
        <v>34</v>
      </c>
      <c r="C13" s="5">
        <v>235.75</v>
      </c>
      <c r="D13" s="5">
        <v>7255</v>
      </c>
      <c r="E13" s="5">
        <v>0</v>
      </c>
      <c r="F13" s="11">
        <f>1710366.25+403079</f>
        <v>2113445.25</v>
      </c>
      <c r="G13" s="5">
        <v>0</v>
      </c>
      <c r="H13" s="12">
        <f t="shared" si="35"/>
        <v>2.586509864267211E-2</v>
      </c>
      <c r="I13" s="5" t="s">
        <v>139</v>
      </c>
      <c r="J13" s="17">
        <v>44243</v>
      </c>
      <c r="K13" s="5">
        <v>246.13</v>
      </c>
      <c r="L13" s="11">
        <f t="shared" si="36"/>
        <v>93054.344411452767</v>
      </c>
      <c r="M13" s="12">
        <f t="shared" si="37"/>
        <v>4.4029692470837656E-2</v>
      </c>
      <c r="N13" s="11">
        <f t="shared" si="38"/>
        <v>2206499.5944114528</v>
      </c>
      <c r="R13" s="3">
        <f t="shared" si="39"/>
        <v>6.7117080829950757E-2</v>
      </c>
      <c r="S13" s="5" t="s">
        <v>142</v>
      </c>
      <c r="T13">
        <f t="shared" si="40"/>
        <v>0</v>
      </c>
      <c r="U13" s="3">
        <f t="shared" si="41"/>
        <v>0</v>
      </c>
      <c r="V13" s="3">
        <f t="shared" si="42"/>
        <v>0</v>
      </c>
      <c r="W13" s="2">
        <f t="shared" si="43"/>
        <v>0</v>
      </c>
      <c r="X13" s="3">
        <f t="shared" si="44"/>
        <v>0</v>
      </c>
      <c r="Y13" s="3">
        <f t="shared" si="45"/>
        <v>0</v>
      </c>
      <c r="Z13">
        <f t="shared" si="46"/>
        <v>0</v>
      </c>
      <c r="AA13" s="3">
        <f t="shared" si="47"/>
        <v>0</v>
      </c>
      <c r="AB13" s="3">
        <f t="shared" si="48"/>
        <v>0</v>
      </c>
      <c r="AC13">
        <f t="shared" si="49"/>
        <v>0</v>
      </c>
      <c r="AD13" s="3">
        <f t="shared" si="50"/>
        <v>0</v>
      </c>
      <c r="AE13" s="3">
        <f t="shared" si="51"/>
        <v>0</v>
      </c>
      <c r="AF13">
        <f t="shared" si="52"/>
        <v>0</v>
      </c>
      <c r="AG13" s="3">
        <f t="shared" si="53"/>
        <v>0</v>
      </c>
      <c r="AH13" s="3">
        <f t="shared" si="54"/>
        <v>0</v>
      </c>
      <c r="AI13">
        <f t="shared" si="55"/>
        <v>0</v>
      </c>
      <c r="AJ13" s="3">
        <f t="shared" si="56"/>
        <v>0</v>
      </c>
      <c r="AK13" s="3">
        <f t="shared" si="57"/>
        <v>0</v>
      </c>
      <c r="AL13">
        <f t="shared" si="58"/>
        <v>0</v>
      </c>
      <c r="AM13" s="3">
        <f t="shared" si="59"/>
        <v>0</v>
      </c>
      <c r="AN13" s="3">
        <f t="shared" si="60"/>
        <v>0</v>
      </c>
      <c r="AO13">
        <f t="shared" si="61"/>
        <v>2113445.25</v>
      </c>
      <c r="AP13" s="3">
        <f t="shared" si="62"/>
        <v>6.7117080829950757E-2</v>
      </c>
      <c r="AQ13" s="3">
        <f t="shared" si="63"/>
        <v>2.586509864267211E-2</v>
      </c>
      <c r="AR13">
        <f t="shared" si="64"/>
        <v>0</v>
      </c>
      <c r="AS13" s="3">
        <f t="shared" si="65"/>
        <v>0</v>
      </c>
      <c r="AT13" s="3">
        <f t="shared" si="66"/>
        <v>0</v>
      </c>
      <c r="AU13">
        <f t="shared" si="67"/>
        <v>0</v>
      </c>
      <c r="AV13" s="3">
        <f t="shared" si="68"/>
        <v>0</v>
      </c>
      <c r="AW13" s="3">
        <f t="shared" si="69"/>
        <v>0</v>
      </c>
      <c r="AX13">
        <f t="shared" si="70"/>
        <v>0</v>
      </c>
      <c r="AY13" s="3">
        <f t="shared" si="71"/>
        <v>0</v>
      </c>
      <c r="AZ13" s="3">
        <f t="shared" si="72"/>
        <v>0</v>
      </c>
      <c r="BA13"/>
    </row>
    <row r="14" spans="1:53" s="5" customFormat="1" x14ac:dyDescent="0.3">
      <c r="A14" s="5" t="s">
        <v>35</v>
      </c>
      <c r="B14" s="5" t="s">
        <v>36</v>
      </c>
      <c r="C14" s="5">
        <v>64.34</v>
      </c>
      <c r="D14" s="5">
        <v>26352</v>
      </c>
      <c r="E14" s="5">
        <v>0</v>
      </c>
      <c r="F14" s="11">
        <f>1695487.68+390839</f>
        <v>2086326.68</v>
      </c>
      <c r="G14" s="5">
        <v>0</v>
      </c>
      <c r="H14" s="12">
        <f t="shared" si="35"/>
        <v>2.5533211886628531E-2</v>
      </c>
      <c r="I14" s="5" t="s">
        <v>139</v>
      </c>
      <c r="J14" s="17">
        <v>44266</v>
      </c>
      <c r="K14" s="5">
        <v>65.27</v>
      </c>
      <c r="L14" s="11">
        <f t="shared" si="36"/>
        <v>30156.726956791943</v>
      </c>
      <c r="M14" s="12">
        <f t="shared" si="37"/>
        <v>1.4454460677649772E-2</v>
      </c>
      <c r="N14" s="11">
        <f t="shared" si="38"/>
        <v>2116483.4069567919</v>
      </c>
      <c r="O14" s="11">
        <f>SUM(F5:F14)</f>
        <v>26244056.839999996</v>
      </c>
      <c r="P14" s="5">
        <f>O14/O$3</f>
        <v>0.32118415130483918</v>
      </c>
      <c r="R14" s="3">
        <f t="shared" si="39"/>
        <v>0.20852804301644934</v>
      </c>
      <c r="S14" s="5" t="s">
        <v>145</v>
      </c>
      <c r="T14">
        <f t="shared" si="40"/>
        <v>0</v>
      </c>
      <c r="U14" s="3">
        <f t="shared" si="41"/>
        <v>0</v>
      </c>
      <c r="V14" s="3">
        <f t="shared" si="42"/>
        <v>0</v>
      </c>
      <c r="W14" s="2">
        <f t="shared" si="43"/>
        <v>0</v>
      </c>
      <c r="X14" s="3">
        <f t="shared" si="44"/>
        <v>0</v>
      </c>
      <c r="Y14" s="3">
        <f t="shared" si="45"/>
        <v>0</v>
      </c>
      <c r="Z14">
        <f t="shared" si="46"/>
        <v>0</v>
      </c>
      <c r="AA14" s="3">
        <f t="shared" si="47"/>
        <v>0</v>
      </c>
      <c r="AB14" s="3">
        <f t="shared" si="48"/>
        <v>0</v>
      </c>
      <c r="AC14">
        <f t="shared" si="49"/>
        <v>2086326.68</v>
      </c>
      <c r="AD14" s="3">
        <f t="shared" si="50"/>
        <v>0.20852804301644934</v>
      </c>
      <c r="AE14" s="3">
        <f t="shared" si="51"/>
        <v>2.5533211886628531E-2</v>
      </c>
      <c r="AF14">
        <f t="shared" si="52"/>
        <v>0</v>
      </c>
      <c r="AG14" s="3">
        <f t="shared" si="53"/>
        <v>0</v>
      </c>
      <c r="AH14" s="3">
        <f t="shared" si="54"/>
        <v>0</v>
      </c>
      <c r="AI14">
        <f t="shared" si="55"/>
        <v>0</v>
      </c>
      <c r="AJ14" s="3">
        <f t="shared" si="56"/>
        <v>0</v>
      </c>
      <c r="AK14" s="3">
        <f t="shared" si="57"/>
        <v>0</v>
      </c>
      <c r="AL14">
        <f t="shared" si="58"/>
        <v>0</v>
      </c>
      <c r="AM14" s="3">
        <f t="shared" si="59"/>
        <v>0</v>
      </c>
      <c r="AN14" s="3">
        <f t="shared" si="60"/>
        <v>0</v>
      </c>
      <c r="AO14">
        <f t="shared" si="61"/>
        <v>0</v>
      </c>
      <c r="AP14" s="3">
        <f t="shared" si="62"/>
        <v>0</v>
      </c>
      <c r="AQ14" s="3">
        <f t="shared" si="63"/>
        <v>0</v>
      </c>
      <c r="AR14">
        <f t="shared" si="64"/>
        <v>0</v>
      </c>
      <c r="AS14" s="3">
        <f t="shared" si="65"/>
        <v>0</v>
      </c>
      <c r="AT14" s="3">
        <f t="shared" si="66"/>
        <v>0</v>
      </c>
      <c r="AU14">
        <f t="shared" si="67"/>
        <v>0</v>
      </c>
      <c r="AV14" s="3">
        <f t="shared" si="68"/>
        <v>0</v>
      </c>
      <c r="AW14" s="3">
        <f t="shared" si="69"/>
        <v>0</v>
      </c>
      <c r="AX14">
        <f t="shared" si="70"/>
        <v>0</v>
      </c>
      <c r="AY14" s="3">
        <f t="shared" si="71"/>
        <v>0</v>
      </c>
      <c r="AZ14" s="3">
        <f t="shared" si="72"/>
        <v>0</v>
      </c>
    </row>
    <row r="15" spans="1:53" s="13" customFormat="1" x14ac:dyDescent="0.3">
      <c r="A15" s="13" t="s">
        <v>119</v>
      </c>
      <c r="B15" s="13" t="s">
        <v>120</v>
      </c>
      <c r="C15" s="13">
        <v>340.19</v>
      </c>
      <c r="D15" s="13">
        <v>650</v>
      </c>
      <c r="E15" s="13">
        <v>0</v>
      </c>
      <c r="F15" s="14">
        <f>221123.5+680871+1181537</f>
        <v>2083531.5</v>
      </c>
      <c r="G15" s="13">
        <v>0</v>
      </c>
      <c r="H15" s="15">
        <f t="shared" si="35"/>
        <v>2.5499003474357611E-2</v>
      </c>
      <c r="I15" s="13" t="s">
        <v>140</v>
      </c>
      <c r="J15" s="18">
        <v>43990</v>
      </c>
      <c r="K15" s="13">
        <v>417.62</v>
      </c>
      <c r="L15" s="11">
        <f t="shared" si="36"/>
        <v>474228.64882859588</v>
      </c>
      <c r="M15" s="12">
        <f t="shared" si="37"/>
        <v>0.22760810135512499</v>
      </c>
      <c r="N15" s="11">
        <f t="shared" si="38"/>
        <v>2557760.1488285959</v>
      </c>
      <c r="R15" s="3">
        <f t="shared" si="39"/>
        <v>0.2195447686289386</v>
      </c>
      <c r="S15" s="5" t="s">
        <v>149</v>
      </c>
      <c r="T15">
        <f t="shared" si="40"/>
        <v>0</v>
      </c>
      <c r="U15" s="3">
        <f t="shared" si="41"/>
        <v>0</v>
      </c>
      <c r="V15" s="3">
        <f t="shared" si="42"/>
        <v>0</v>
      </c>
      <c r="W15" s="2">
        <f t="shared" si="43"/>
        <v>0</v>
      </c>
      <c r="X15" s="3">
        <f t="shared" si="44"/>
        <v>0</v>
      </c>
      <c r="Y15" s="3">
        <f t="shared" si="45"/>
        <v>0</v>
      </c>
      <c r="Z15">
        <f t="shared" si="46"/>
        <v>0</v>
      </c>
      <c r="AA15" s="3">
        <f t="shared" si="47"/>
        <v>0</v>
      </c>
      <c r="AB15" s="3">
        <f t="shared" si="48"/>
        <v>0</v>
      </c>
      <c r="AC15">
        <f t="shared" si="49"/>
        <v>0</v>
      </c>
      <c r="AD15" s="3">
        <f t="shared" si="50"/>
        <v>0</v>
      </c>
      <c r="AE15" s="3">
        <f t="shared" si="51"/>
        <v>0</v>
      </c>
      <c r="AF15">
        <f t="shared" si="52"/>
        <v>0</v>
      </c>
      <c r="AG15" s="3">
        <f t="shared" si="53"/>
        <v>0</v>
      </c>
      <c r="AH15" s="3">
        <f t="shared" si="54"/>
        <v>0</v>
      </c>
      <c r="AI15">
        <f t="shared" si="55"/>
        <v>0</v>
      </c>
      <c r="AJ15" s="3">
        <f t="shared" si="56"/>
        <v>0</v>
      </c>
      <c r="AK15" s="3">
        <f t="shared" si="57"/>
        <v>0</v>
      </c>
      <c r="AL15">
        <f t="shared" si="58"/>
        <v>0</v>
      </c>
      <c r="AM15" s="3">
        <f t="shared" si="59"/>
        <v>0</v>
      </c>
      <c r="AN15" s="3">
        <f t="shared" si="60"/>
        <v>0</v>
      </c>
      <c r="AO15">
        <f t="shared" si="61"/>
        <v>0</v>
      </c>
      <c r="AP15" s="3">
        <f t="shared" si="62"/>
        <v>0</v>
      </c>
      <c r="AQ15" s="3">
        <f t="shared" si="63"/>
        <v>0</v>
      </c>
      <c r="AR15">
        <f t="shared" si="64"/>
        <v>0</v>
      </c>
      <c r="AS15" s="3">
        <f t="shared" si="65"/>
        <v>0</v>
      </c>
      <c r="AT15" s="3">
        <f t="shared" si="66"/>
        <v>0</v>
      </c>
      <c r="AU15">
        <f t="shared" si="67"/>
        <v>2083531.5</v>
      </c>
      <c r="AV15" s="3">
        <f t="shared" si="68"/>
        <v>0.2195447686289386</v>
      </c>
      <c r="AW15" s="3">
        <f t="shared" si="69"/>
        <v>2.5499003474357611E-2</v>
      </c>
      <c r="AX15">
        <f t="shared" si="70"/>
        <v>0</v>
      </c>
      <c r="AY15" s="3">
        <f t="shared" si="71"/>
        <v>0</v>
      </c>
      <c r="AZ15" s="3">
        <f t="shared" si="72"/>
        <v>0</v>
      </c>
      <c r="BA15"/>
    </row>
    <row r="16" spans="1:53" s="13" customFormat="1" x14ac:dyDescent="0.3">
      <c r="A16" s="13" t="s">
        <v>19</v>
      </c>
      <c r="B16" s="13" t="s">
        <v>20</v>
      </c>
      <c r="C16" s="13">
        <v>93.99</v>
      </c>
      <c r="D16" s="13">
        <v>21934</v>
      </c>
      <c r="E16" s="13">
        <v>0</v>
      </c>
      <c r="F16" s="14">
        <v>2061576.66</v>
      </c>
      <c r="G16" s="13">
        <v>0</v>
      </c>
      <c r="H16" s="15">
        <f t="shared" si="35"/>
        <v>2.5230312292372135E-2</v>
      </c>
      <c r="J16" s="18">
        <v>44210</v>
      </c>
      <c r="K16" s="13">
        <v>121.16</v>
      </c>
      <c r="L16" s="11">
        <f t="shared" si="36"/>
        <v>595946.78</v>
      </c>
      <c r="M16" s="12">
        <f t="shared" si="37"/>
        <v>0.28907330567081613</v>
      </c>
      <c r="N16" s="11">
        <f t="shared" si="38"/>
        <v>2657523.44</v>
      </c>
      <c r="R16" s="3">
        <f t="shared" si="39"/>
        <v>0.32755758270418922</v>
      </c>
      <c r="S16" s="5" t="s">
        <v>147</v>
      </c>
      <c r="T16">
        <f t="shared" si="40"/>
        <v>0</v>
      </c>
      <c r="U16" s="3">
        <f t="shared" si="41"/>
        <v>0</v>
      </c>
      <c r="V16" s="3">
        <f t="shared" si="42"/>
        <v>0</v>
      </c>
      <c r="W16" s="2">
        <f t="shared" si="43"/>
        <v>2061576.66</v>
      </c>
      <c r="X16" s="3">
        <f t="shared" si="44"/>
        <v>0.32755758270418922</v>
      </c>
      <c r="Y16" s="3">
        <f t="shared" si="45"/>
        <v>2.5230312292372135E-2</v>
      </c>
      <c r="Z16">
        <f t="shared" si="46"/>
        <v>0</v>
      </c>
      <c r="AA16" s="3">
        <f t="shared" si="47"/>
        <v>0</v>
      </c>
      <c r="AB16" s="3">
        <f t="shared" si="48"/>
        <v>0</v>
      </c>
      <c r="AC16">
        <f t="shared" si="49"/>
        <v>0</v>
      </c>
      <c r="AD16" s="3">
        <f t="shared" si="50"/>
        <v>0</v>
      </c>
      <c r="AE16" s="3">
        <f t="shared" si="51"/>
        <v>0</v>
      </c>
      <c r="AF16">
        <f t="shared" si="52"/>
        <v>0</v>
      </c>
      <c r="AG16" s="3">
        <f t="shared" si="53"/>
        <v>0</v>
      </c>
      <c r="AH16" s="3">
        <f t="shared" si="54"/>
        <v>0</v>
      </c>
      <c r="AI16">
        <f t="shared" si="55"/>
        <v>0</v>
      </c>
      <c r="AJ16" s="3">
        <f t="shared" si="56"/>
        <v>0</v>
      </c>
      <c r="AK16" s="3">
        <f t="shared" si="57"/>
        <v>0</v>
      </c>
      <c r="AL16">
        <f t="shared" si="58"/>
        <v>0</v>
      </c>
      <c r="AM16" s="3">
        <f t="shared" si="59"/>
        <v>0</v>
      </c>
      <c r="AN16" s="3">
        <f t="shared" si="60"/>
        <v>0</v>
      </c>
      <c r="AO16">
        <f t="shared" si="61"/>
        <v>0</v>
      </c>
      <c r="AP16" s="3">
        <f t="shared" si="62"/>
        <v>0</v>
      </c>
      <c r="AQ16" s="3">
        <f t="shared" si="63"/>
        <v>0</v>
      </c>
      <c r="AR16">
        <f t="shared" si="64"/>
        <v>0</v>
      </c>
      <c r="AS16" s="3">
        <f t="shared" si="65"/>
        <v>0</v>
      </c>
      <c r="AT16" s="3">
        <f t="shared" si="66"/>
        <v>0</v>
      </c>
      <c r="AU16">
        <f t="shared" si="67"/>
        <v>0</v>
      </c>
      <c r="AV16" s="3">
        <f t="shared" si="68"/>
        <v>0</v>
      </c>
      <c r="AW16" s="3">
        <f t="shared" si="69"/>
        <v>0</v>
      </c>
      <c r="AX16">
        <f t="shared" si="70"/>
        <v>0</v>
      </c>
      <c r="AY16" s="3">
        <f t="shared" si="71"/>
        <v>0</v>
      </c>
      <c r="AZ16" s="3">
        <f t="shared" si="72"/>
        <v>0</v>
      </c>
      <c r="BA16" s="5"/>
    </row>
    <row r="17" spans="1:53" s="13" customFormat="1" x14ac:dyDescent="0.3">
      <c r="A17" s="13" t="s">
        <v>21</v>
      </c>
      <c r="B17" s="13" t="s">
        <v>22</v>
      </c>
      <c r="C17" s="13">
        <v>34.549999999999997</v>
      </c>
      <c r="D17" s="13">
        <v>59022</v>
      </c>
      <c r="E17" s="13">
        <v>0</v>
      </c>
      <c r="F17" s="14">
        <v>2039210.1</v>
      </c>
      <c r="G17" s="13">
        <v>0</v>
      </c>
      <c r="H17" s="15">
        <f t="shared" si="35"/>
        <v>2.4956582333814072E-2</v>
      </c>
      <c r="J17" s="18">
        <v>44231</v>
      </c>
      <c r="K17" s="13">
        <v>62.8</v>
      </c>
      <c r="L17" s="11">
        <f t="shared" si="36"/>
        <v>1667371.5</v>
      </c>
      <c r="M17" s="12">
        <f t="shared" si="37"/>
        <v>0.81765557163531111</v>
      </c>
      <c r="N17" s="11">
        <f t="shared" si="38"/>
        <v>3706581.6</v>
      </c>
      <c r="R17" s="3">
        <f t="shared" si="39"/>
        <v>0.2148745577354097</v>
      </c>
      <c r="S17" s="5" t="s">
        <v>149</v>
      </c>
      <c r="T17">
        <f t="shared" si="40"/>
        <v>0</v>
      </c>
      <c r="U17" s="3">
        <f t="shared" si="41"/>
        <v>0</v>
      </c>
      <c r="V17" s="3">
        <f t="shared" si="42"/>
        <v>0</v>
      </c>
      <c r="W17" s="2">
        <f t="shared" si="43"/>
        <v>0</v>
      </c>
      <c r="X17" s="3">
        <f t="shared" si="44"/>
        <v>0</v>
      </c>
      <c r="Y17" s="3">
        <f t="shared" si="45"/>
        <v>0</v>
      </c>
      <c r="Z17">
        <f t="shared" si="46"/>
        <v>0</v>
      </c>
      <c r="AA17" s="3">
        <f t="shared" si="47"/>
        <v>0</v>
      </c>
      <c r="AB17" s="3">
        <f t="shared" si="48"/>
        <v>0</v>
      </c>
      <c r="AC17">
        <f t="shared" si="49"/>
        <v>0</v>
      </c>
      <c r="AD17" s="3">
        <f t="shared" si="50"/>
        <v>0</v>
      </c>
      <c r="AE17" s="3">
        <f t="shared" si="51"/>
        <v>0</v>
      </c>
      <c r="AF17">
        <f t="shared" si="52"/>
        <v>0</v>
      </c>
      <c r="AG17" s="3">
        <f t="shared" si="53"/>
        <v>0</v>
      </c>
      <c r="AH17" s="3">
        <f t="shared" si="54"/>
        <v>0</v>
      </c>
      <c r="AI17">
        <f t="shared" si="55"/>
        <v>0</v>
      </c>
      <c r="AJ17" s="3">
        <f t="shared" si="56"/>
        <v>0</v>
      </c>
      <c r="AK17" s="3">
        <f t="shared" si="57"/>
        <v>0</v>
      </c>
      <c r="AL17">
        <f t="shared" si="58"/>
        <v>0</v>
      </c>
      <c r="AM17" s="3">
        <f t="shared" si="59"/>
        <v>0</v>
      </c>
      <c r="AN17" s="3">
        <f t="shared" si="60"/>
        <v>0</v>
      </c>
      <c r="AO17">
        <f t="shared" si="61"/>
        <v>0</v>
      </c>
      <c r="AP17" s="3">
        <f t="shared" si="62"/>
        <v>0</v>
      </c>
      <c r="AQ17" s="3">
        <f t="shared" si="63"/>
        <v>0</v>
      </c>
      <c r="AR17">
        <f t="shared" si="64"/>
        <v>0</v>
      </c>
      <c r="AS17" s="3">
        <f t="shared" si="65"/>
        <v>0</v>
      </c>
      <c r="AT17" s="3">
        <f t="shared" si="66"/>
        <v>0</v>
      </c>
      <c r="AU17">
        <f t="shared" si="67"/>
        <v>2039210.1</v>
      </c>
      <c r="AV17" s="3">
        <f t="shared" si="68"/>
        <v>0.2148745577354097</v>
      </c>
      <c r="AW17" s="3">
        <f t="shared" si="69"/>
        <v>2.4956582333814072E-2</v>
      </c>
      <c r="AX17">
        <f t="shared" si="70"/>
        <v>0</v>
      </c>
      <c r="AY17" s="3">
        <f t="shared" si="71"/>
        <v>0</v>
      </c>
      <c r="AZ17" s="3">
        <f t="shared" si="72"/>
        <v>0</v>
      </c>
      <c r="BA17"/>
    </row>
    <row r="18" spans="1:53" s="13" customFormat="1" x14ac:dyDescent="0.3">
      <c r="A18" s="13" t="s">
        <v>23</v>
      </c>
      <c r="B18" s="13" t="s">
        <v>24</v>
      </c>
      <c r="C18" s="13">
        <v>27.05</v>
      </c>
      <c r="D18" s="13">
        <v>75173</v>
      </c>
      <c r="E18" s="13">
        <v>0</v>
      </c>
      <c r="F18" s="14">
        <v>2033429.65</v>
      </c>
      <c r="G18" s="13">
        <v>0</v>
      </c>
      <c r="H18" s="15">
        <f t="shared" si="35"/>
        <v>2.4885839119884571E-2</v>
      </c>
      <c r="J18" s="18">
        <v>44238</v>
      </c>
      <c r="K18" s="13">
        <v>39.24</v>
      </c>
      <c r="L18" s="11">
        <f t="shared" si="36"/>
        <v>916358.87000000011</v>
      </c>
      <c r="M18" s="12">
        <f t="shared" si="37"/>
        <v>0.45064695009242151</v>
      </c>
      <c r="N18" s="11">
        <f t="shared" si="38"/>
        <v>2949788.52</v>
      </c>
      <c r="R18" s="3">
        <f t="shared" si="39"/>
        <v>0.20727508846587164</v>
      </c>
      <c r="S18" s="5" t="s">
        <v>144</v>
      </c>
      <c r="T18">
        <f t="shared" si="40"/>
        <v>0</v>
      </c>
      <c r="U18" s="3">
        <f t="shared" si="41"/>
        <v>0</v>
      </c>
      <c r="V18" s="3">
        <f t="shared" si="42"/>
        <v>0</v>
      </c>
      <c r="W18" s="2">
        <f t="shared" si="43"/>
        <v>0</v>
      </c>
      <c r="X18" s="3">
        <f t="shared" si="44"/>
        <v>0</v>
      </c>
      <c r="Y18" s="3">
        <f t="shared" si="45"/>
        <v>0</v>
      </c>
      <c r="Z18">
        <f t="shared" si="46"/>
        <v>0</v>
      </c>
      <c r="AA18" s="3">
        <f t="shared" si="47"/>
        <v>0</v>
      </c>
      <c r="AB18" s="3">
        <f t="shared" si="48"/>
        <v>0</v>
      </c>
      <c r="AC18">
        <f t="shared" si="49"/>
        <v>0</v>
      </c>
      <c r="AD18" s="3">
        <f t="shared" si="50"/>
        <v>0</v>
      </c>
      <c r="AE18" s="3">
        <f t="shared" si="51"/>
        <v>0</v>
      </c>
      <c r="AF18">
        <f t="shared" si="52"/>
        <v>2033429.65</v>
      </c>
      <c r="AG18" s="3">
        <f t="shared" si="53"/>
        <v>0.20727508846587164</v>
      </c>
      <c r="AH18" s="3">
        <f t="shared" si="54"/>
        <v>2.4885839119884571E-2</v>
      </c>
      <c r="AI18">
        <f t="shared" si="55"/>
        <v>0</v>
      </c>
      <c r="AJ18" s="3">
        <f t="shared" si="56"/>
        <v>0</v>
      </c>
      <c r="AK18" s="3">
        <f t="shared" si="57"/>
        <v>0</v>
      </c>
      <c r="AL18">
        <f t="shared" si="58"/>
        <v>0</v>
      </c>
      <c r="AM18" s="3">
        <f t="shared" si="59"/>
        <v>0</v>
      </c>
      <c r="AN18" s="3">
        <f t="shared" si="60"/>
        <v>0</v>
      </c>
      <c r="AO18">
        <f t="shared" si="61"/>
        <v>0</v>
      </c>
      <c r="AP18" s="3">
        <f t="shared" si="62"/>
        <v>0</v>
      </c>
      <c r="AQ18" s="3">
        <f t="shared" si="63"/>
        <v>0</v>
      </c>
      <c r="AR18">
        <f t="shared" si="64"/>
        <v>0</v>
      </c>
      <c r="AS18" s="3">
        <f t="shared" si="65"/>
        <v>0</v>
      </c>
      <c r="AT18" s="3">
        <f t="shared" si="66"/>
        <v>0</v>
      </c>
      <c r="AU18">
        <f t="shared" si="67"/>
        <v>0</v>
      </c>
      <c r="AV18" s="3">
        <f t="shared" si="68"/>
        <v>0</v>
      </c>
      <c r="AW18" s="3">
        <f t="shared" si="69"/>
        <v>0</v>
      </c>
      <c r="AX18">
        <f t="shared" si="70"/>
        <v>0</v>
      </c>
      <c r="AY18" s="3">
        <f t="shared" si="71"/>
        <v>0</v>
      </c>
      <c r="AZ18" s="3">
        <f t="shared" si="72"/>
        <v>0</v>
      </c>
    </row>
    <row r="19" spans="1:53" s="13" customFormat="1" x14ac:dyDescent="0.3">
      <c r="A19" s="13" t="s">
        <v>25</v>
      </c>
      <c r="B19" s="13" t="s">
        <v>26</v>
      </c>
      <c r="C19" s="13">
        <v>159.49</v>
      </c>
      <c r="D19" s="13">
        <v>12089</v>
      </c>
      <c r="E19" s="13">
        <v>0</v>
      </c>
      <c r="F19" s="14">
        <v>1928074.61</v>
      </c>
      <c r="G19" s="13">
        <v>0</v>
      </c>
      <c r="H19" s="15">
        <f t="shared" si="35"/>
        <v>2.3596466470130497E-2</v>
      </c>
      <c r="J19" s="18">
        <v>44237</v>
      </c>
      <c r="K19" s="13">
        <v>204.25</v>
      </c>
      <c r="L19" s="11">
        <f t="shared" si="36"/>
        <v>541103.6399999999</v>
      </c>
      <c r="M19" s="12">
        <f t="shared" si="37"/>
        <v>0.28064455451752446</v>
      </c>
      <c r="N19" s="11">
        <f t="shared" si="38"/>
        <v>2469178.25</v>
      </c>
      <c r="R19" s="3">
        <f t="shared" si="39"/>
        <v>0.19653585525152101</v>
      </c>
      <c r="S19" s="5" t="s">
        <v>144</v>
      </c>
      <c r="T19">
        <f t="shared" si="40"/>
        <v>0</v>
      </c>
      <c r="U19" s="3">
        <f t="shared" si="41"/>
        <v>0</v>
      </c>
      <c r="V19" s="3">
        <f t="shared" si="42"/>
        <v>0</v>
      </c>
      <c r="W19" s="2">
        <f t="shared" si="43"/>
        <v>0</v>
      </c>
      <c r="X19" s="3">
        <f t="shared" si="44"/>
        <v>0</v>
      </c>
      <c r="Y19" s="3">
        <f t="shared" si="45"/>
        <v>0</v>
      </c>
      <c r="Z19">
        <f t="shared" si="46"/>
        <v>0</v>
      </c>
      <c r="AA19" s="3">
        <f t="shared" si="47"/>
        <v>0</v>
      </c>
      <c r="AB19" s="3">
        <f t="shared" si="48"/>
        <v>0</v>
      </c>
      <c r="AC19">
        <f t="shared" si="49"/>
        <v>0</v>
      </c>
      <c r="AD19" s="3">
        <f t="shared" si="50"/>
        <v>0</v>
      </c>
      <c r="AE19" s="3">
        <f t="shared" si="51"/>
        <v>0</v>
      </c>
      <c r="AF19">
        <f t="shared" si="52"/>
        <v>1928074.61</v>
      </c>
      <c r="AG19" s="3">
        <f t="shared" si="53"/>
        <v>0.19653585525152101</v>
      </c>
      <c r="AH19" s="3">
        <f t="shared" si="54"/>
        <v>2.3596466470130497E-2</v>
      </c>
      <c r="AI19">
        <f t="shared" si="55"/>
        <v>0</v>
      </c>
      <c r="AJ19" s="3">
        <f t="shared" si="56"/>
        <v>0</v>
      </c>
      <c r="AK19" s="3">
        <f t="shared" si="57"/>
        <v>0</v>
      </c>
      <c r="AL19">
        <f t="shared" si="58"/>
        <v>0</v>
      </c>
      <c r="AM19" s="3">
        <f t="shared" si="59"/>
        <v>0</v>
      </c>
      <c r="AN19" s="3">
        <f t="shared" si="60"/>
        <v>0</v>
      </c>
      <c r="AO19">
        <f t="shared" si="61"/>
        <v>0</v>
      </c>
      <c r="AP19" s="3">
        <f t="shared" si="62"/>
        <v>0</v>
      </c>
      <c r="AQ19" s="3">
        <f t="shared" si="63"/>
        <v>0</v>
      </c>
      <c r="AR19">
        <f t="shared" si="64"/>
        <v>0</v>
      </c>
      <c r="AS19" s="3">
        <f t="shared" si="65"/>
        <v>0</v>
      </c>
      <c r="AT19" s="3">
        <f t="shared" si="66"/>
        <v>0</v>
      </c>
      <c r="AU19">
        <f t="shared" si="67"/>
        <v>0</v>
      </c>
      <c r="AV19" s="3">
        <f t="shared" si="68"/>
        <v>0</v>
      </c>
      <c r="AW19" s="3">
        <f t="shared" si="69"/>
        <v>0</v>
      </c>
      <c r="AX19">
        <f t="shared" si="70"/>
        <v>0</v>
      </c>
      <c r="AY19" s="3">
        <f t="shared" si="71"/>
        <v>0</v>
      </c>
      <c r="AZ19" s="3">
        <f t="shared" si="72"/>
        <v>0</v>
      </c>
    </row>
    <row r="20" spans="1:53" s="13" customFormat="1" x14ac:dyDescent="0.3">
      <c r="A20" s="13" t="s">
        <v>27</v>
      </c>
      <c r="B20" s="13" t="s">
        <v>28</v>
      </c>
      <c r="C20" s="13">
        <v>39.31</v>
      </c>
      <c r="D20" s="13">
        <v>47157</v>
      </c>
      <c r="E20" s="13">
        <v>0</v>
      </c>
      <c r="F20" s="14">
        <v>1853741.67</v>
      </c>
      <c r="G20" s="13">
        <v>0</v>
      </c>
      <c r="H20" s="15">
        <f t="shared" si="35"/>
        <v>2.2686753372287136E-2</v>
      </c>
      <c r="J20" s="18">
        <v>44223</v>
      </c>
      <c r="K20" s="13">
        <v>64.5</v>
      </c>
      <c r="L20" s="11">
        <f t="shared" si="36"/>
        <v>1187884.8299999996</v>
      </c>
      <c r="M20" s="12">
        <f t="shared" si="37"/>
        <v>0.64080386670058509</v>
      </c>
      <c r="N20" s="11">
        <f t="shared" si="38"/>
        <v>3041626.4999999995</v>
      </c>
      <c r="R20" s="3">
        <f t="shared" si="39"/>
        <v>5.886962508408386E-2</v>
      </c>
      <c r="S20" s="5" t="s">
        <v>142</v>
      </c>
      <c r="T20">
        <f t="shared" si="40"/>
        <v>0</v>
      </c>
      <c r="U20" s="3">
        <f t="shared" si="41"/>
        <v>0</v>
      </c>
      <c r="V20" s="3">
        <f t="shared" si="42"/>
        <v>0</v>
      </c>
      <c r="W20" s="2">
        <f t="shared" si="43"/>
        <v>0</v>
      </c>
      <c r="X20" s="3">
        <f t="shared" si="44"/>
        <v>0</v>
      </c>
      <c r="Y20" s="3">
        <f t="shared" si="45"/>
        <v>0</v>
      </c>
      <c r="Z20">
        <f t="shared" si="46"/>
        <v>0</v>
      </c>
      <c r="AA20" s="3">
        <f t="shared" si="47"/>
        <v>0</v>
      </c>
      <c r="AB20" s="3">
        <f t="shared" si="48"/>
        <v>0</v>
      </c>
      <c r="AC20">
        <f t="shared" si="49"/>
        <v>0</v>
      </c>
      <c r="AD20" s="3">
        <f t="shared" si="50"/>
        <v>0</v>
      </c>
      <c r="AE20" s="3">
        <f t="shared" si="51"/>
        <v>0</v>
      </c>
      <c r="AF20">
        <f t="shared" si="52"/>
        <v>0</v>
      </c>
      <c r="AG20" s="3">
        <f t="shared" si="53"/>
        <v>0</v>
      </c>
      <c r="AH20" s="3">
        <f t="shared" si="54"/>
        <v>0</v>
      </c>
      <c r="AI20">
        <f t="shared" si="55"/>
        <v>0</v>
      </c>
      <c r="AJ20" s="3">
        <f t="shared" si="56"/>
        <v>0</v>
      </c>
      <c r="AK20" s="3">
        <f t="shared" si="57"/>
        <v>0</v>
      </c>
      <c r="AL20">
        <f t="shared" si="58"/>
        <v>0</v>
      </c>
      <c r="AM20" s="3">
        <f t="shared" si="59"/>
        <v>0</v>
      </c>
      <c r="AN20" s="3">
        <f t="shared" si="60"/>
        <v>0</v>
      </c>
      <c r="AO20">
        <f t="shared" si="61"/>
        <v>1853741.67</v>
      </c>
      <c r="AP20" s="3">
        <f t="shared" si="62"/>
        <v>5.886962508408386E-2</v>
      </c>
      <c r="AQ20" s="3">
        <f t="shared" si="63"/>
        <v>2.2686753372287136E-2</v>
      </c>
      <c r="AR20">
        <f t="shared" si="64"/>
        <v>0</v>
      </c>
      <c r="AS20" s="3">
        <f t="shared" si="65"/>
        <v>0</v>
      </c>
      <c r="AT20" s="3">
        <f t="shared" si="66"/>
        <v>0</v>
      </c>
      <c r="AU20">
        <f t="shared" si="67"/>
        <v>0</v>
      </c>
      <c r="AV20" s="3">
        <f t="shared" si="68"/>
        <v>0</v>
      </c>
      <c r="AW20" s="3">
        <f t="shared" si="69"/>
        <v>0</v>
      </c>
      <c r="AX20">
        <f t="shared" si="70"/>
        <v>0</v>
      </c>
      <c r="AY20" s="3">
        <f t="shared" si="71"/>
        <v>0</v>
      </c>
      <c r="AZ20" s="3">
        <f t="shared" si="72"/>
        <v>0</v>
      </c>
      <c r="BA20"/>
    </row>
    <row r="21" spans="1:53" s="13" customFormat="1" x14ac:dyDescent="0.3">
      <c r="A21" s="13" t="s">
        <v>29</v>
      </c>
      <c r="B21" s="13" t="s">
        <v>30</v>
      </c>
      <c r="C21" s="13">
        <v>18.16</v>
      </c>
      <c r="D21" s="13">
        <v>102063</v>
      </c>
      <c r="E21" s="13">
        <v>0</v>
      </c>
      <c r="F21" s="14">
        <v>1853464.08</v>
      </c>
      <c r="G21" s="13">
        <v>0</v>
      </c>
      <c r="H21" s="15">
        <f t="shared" si="35"/>
        <v>2.2683356126613412E-2</v>
      </c>
      <c r="J21" s="18">
        <v>44237</v>
      </c>
      <c r="K21" s="13">
        <v>29.439599999999999</v>
      </c>
      <c r="L21" s="11">
        <f t="shared" si="36"/>
        <v>1151229.8147999998</v>
      </c>
      <c r="M21" s="12">
        <f t="shared" si="37"/>
        <v>0.62112334801762104</v>
      </c>
      <c r="N21" s="11">
        <f t="shared" si="38"/>
        <v>3004693.8947999999</v>
      </c>
      <c r="R21" s="3">
        <f t="shared" si="39"/>
        <v>5.8860809605912577E-2</v>
      </c>
      <c r="S21" s="5" t="s">
        <v>142</v>
      </c>
      <c r="T21">
        <f t="shared" si="40"/>
        <v>0</v>
      </c>
      <c r="U21" s="3">
        <f t="shared" si="41"/>
        <v>0</v>
      </c>
      <c r="V21" s="3">
        <f t="shared" si="42"/>
        <v>0</v>
      </c>
      <c r="W21" s="2">
        <f t="shared" si="43"/>
        <v>0</v>
      </c>
      <c r="X21" s="3">
        <f t="shared" si="44"/>
        <v>0</v>
      </c>
      <c r="Y21" s="3">
        <f t="shared" si="45"/>
        <v>0</v>
      </c>
      <c r="Z21">
        <f t="shared" si="46"/>
        <v>0</v>
      </c>
      <c r="AA21" s="3">
        <f t="shared" si="47"/>
        <v>0</v>
      </c>
      <c r="AB21" s="3">
        <f t="shared" si="48"/>
        <v>0</v>
      </c>
      <c r="AC21">
        <f t="shared" si="49"/>
        <v>0</v>
      </c>
      <c r="AD21" s="3">
        <f t="shared" si="50"/>
        <v>0</v>
      </c>
      <c r="AE21" s="3">
        <f t="shared" si="51"/>
        <v>0</v>
      </c>
      <c r="AF21">
        <f t="shared" si="52"/>
        <v>0</v>
      </c>
      <c r="AG21" s="3">
        <f t="shared" si="53"/>
        <v>0</v>
      </c>
      <c r="AH21" s="3">
        <f t="shared" si="54"/>
        <v>0</v>
      </c>
      <c r="AI21">
        <f t="shared" si="55"/>
        <v>0</v>
      </c>
      <c r="AJ21" s="3">
        <f t="shared" si="56"/>
        <v>0</v>
      </c>
      <c r="AK21" s="3">
        <f t="shared" si="57"/>
        <v>0</v>
      </c>
      <c r="AL21">
        <f t="shared" si="58"/>
        <v>0</v>
      </c>
      <c r="AM21" s="3">
        <f t="shared" si="59"/>
        <v>0</v>
      </c>
      <c r="AN21" s="3">
        <f t="shared" si="60"/>
        <v>0</v>
      </c>
      <c r="AO21">
        <f t="shared" si="61"/>
        <v>1853464.08</v>
      </c>
      <c r="AP21" s="3">
        <f t="shared" si="62"/>
        <v>5.8860809605912577E-2</v>
      </c>
      <c r="AQ21" s="3">
        <f t="shared" si="63"/>
        <v>2.2683356126613412E-2</v>
      </c>
      <c r="AR21">
        <f t="shared" si="64"/>
        <v>0</v>
      </c>
      <c r="AS21" s="3">
        <f t="shared" si="65"/>
        <v>0</v>
      </c>
      <c r="AT21" s="3">
        <f t="shared" si="66"/>
        <v>0</v>
      </c>
      <c r="AU21">
        <f t="shared" si="67"/>
        <v>0</v>
      </c>
      <c r="AV21" s="3">
        <f t="shared" si="68"/>
        <v>0</v>
      </c>
      <c r="AW21" s="3">
        <f t="shared" si="69"/>
        <v>0</v>
      </c>
      <c r="AX21">
        <f t="shared" si="70"/>
        <v>0</v>
      </c>
      <c r="AY21" s="3">
        <f t="shared" si="71"/>
        <v>0</v>
      </c>
      <c r="AZ21" s="3">
        <f t="shared" si="72"/>
        <v>0</v>
      </c>
      <c r="BA21"/>
    </row>
    <row r="22" spans="1:53" s="13" customFormat="1" x14ac:dyDescent="0.3">
      <c r="A22" s="13" t="s">
        <v>97</v>
      </c>
      <c r="B22" s="13" t="s">
        <v>98</v>
      </c>
      <c r="C22" s="13">
        <v>59.26</v>
      </c>
      <c r="D22" s="13">
        <v>9102</v>
      </c>
      <c r="E22" s="13">
        <v>0</v>
      </c>
      <c r="F22" s="14">
        <f>539384.52+1214731</f>
        <v>1754115.52</v>
      </c>
      <c r="G22" s="13">
        <v>0</v>
      </c>
      <c r="H22" s="15">
        <f t="shared" si="35"/>
        <v>2.1467492926747017E-2</v>
      </c>
      <c r="I22" s="13" t="s">
        <v>141</v>
      </c>
      <c r="J22" s="18">
        <v>44267</v>
      </c>
      <c r="K22" s="13">
        <v>59.62</v>
      </c>
      <c r="L22" s="11">
        <f t="shared" si="36"/>
        <v>10656.118582517607</v>
      </c>
      <c r="M22" s="12">
        <f t="shared" si="37"/>
        <v>6.0749240634492274E-3</v>
      </c>
      <c r="N22" s="11">
        <f t="shared" si="38"/>
        <v>1764771.6385825176</v>
      </c>
      <c r="R22" s="3">
        <f t="shared" si="39"/>
        <v>0.26311889434677804</v>
      </c>
      <c r="S22" s="5" t="s">
        <v>151</v>
      </c>
      <c r="T22">
        <f t="shared" si="40"/>
        <v>0</v>
      </c>
      <c r="U22" s="3">
        <f t="shared" si="41"/>
        <v>0</v>
      </c>
      <c r="V22" s="3">
        <f t="shared" si="42"/>
        <v>0</v>
      </c>
      <c r="W22" s="2">
        <f t="shared" si="43"/>
        <v>0</v>
      </c>
      <c r="X22" s="3">
        <f t="shared" si="44"/>
        <v>0</v>
      </c>
      <c r="Y22" s="3">
        <f t="shared" si="45"/>
        <v>0</v>
      </c>
      <c r="Z22">
        <f t="shared" si="46"/>
        <v>0</v>
      </c>
      <c r="AA22" s="3">
        <f t="shared" si="47"/>
        <v>0</v>
      </c>
      <c r="AB22" s="3">
        <f t="shared" si="48"/>
        <v>0</v>
      </c>
      <c r="AC22">
        <f t="shared" si="49"/>
        <v>0</v>
      </c>
      <c r="AD22" s="3">
        <f t="shared" si="50"/>
        <v>0</v>
      </c>
      <c r="AE22" s="3">
        <f t="shared" si="51"/>
        <v>0</v>
      </c>
      <c r="AF22">
        <f t="shared" si="52"/>
        <v>0</v>
      </c>
      <c r="AG22" s="3">
        <f t="shared" si="53"/>
        <v>0</v>
      </c>
      <c r="AH22" s="3">
        <f t="shared" si="54"/>
        <v>0</v>
      </c>
      <c r="AI22">
        <f t="shared" si="55"/>
        <v>1754115.52</v>
      </c>
      <c r="AJ22" s="3">
        <f t="shared" si="56"/>
        <v>0.26311889434677804</v>
      </c>
      <c r="AK22" s="3">
        <f t="shared" si="57"/>
        <v>2.1467492926747017E-2</v>
      </c>
      <c r="AL22">
        <f t="shared" si="58"/>
        <v>0</v>
      </c>
      <c r="AM22" s="3">
        <f t="shared" si="59"/>
        <v>0</v>
      </c>
      <c r="AN22" s="3">
        <f t="shared" si="60"/>
        <v>0</v>
      </c>
      <c r="AO22">
        <f t="shared" si="61"/>
        <v>0</v>
      </c>
      <c r="AP22" s="3">
        <f t="shared" si="62"/>
        <v>0</v>
      </c>
      <c r="AQ22" s="3">
        <f t="shared" si="63"/>
        <v>0</v>
      </c>
      <c r="AR22">
        <f t="shared" si="64"/>
        <v>0</v>
      </c>
      <c r="AS22" s="3">
        <f t="shared" si="65"/>
        <v>0</v>
      </c>
      <c r="AT22" s="3">
        <f t="shared" si="66"/>
        <v>0</v>
      </c>
      <c r="AU22">
        <f t="shared" si="67"/>
        <v>0</v>
      </c>
      <c r="AV22" s="3">
        <f t="shared" si="68"/>
        <v>0</v>
      </c>
      <c r="AW22" s="3">
        <f t="shared" si="69"/>
        <v>0</v>
      </c>
      <c r="AX22">
        <f t="shared" si="70"/>
        <v>0</v>
      </c>
      <c r="AY22" s="3">
        <f t="shared" si="71"/>
        <v>0</v>
      </c>
      <c r="AZ22" s="3">
        <f t="shared" si="72"/>
        <v>0</v>
      </c>
      <c r="BA22"/>
    </row>
    <row r="23" spans="1:53" s="13" customFormat="1" x14ac:dyDescent="0.3">
      <c r="A23" s="13" t="s">
        <v>37</v>
      </c>
      <c r="B23" s="13" t="s">
        <v>38</v>
      </c>
      <c r="C23" s="13">
        <v>348.81</v>
      </c>
      <c r="D23" s="13">
        <v>4849</v>
      </c>
      <c r="E23" s="13">
        <v>0</v>
      </c>
      <c r="F23" s="14">
        <v>1691379.69</v>
      </c>
      <c r="G23" s="13">
        <v>0</v>
      </c>
      <c r="H23" s="15">
        <f t="shared" si="35"/>
        <v>2.0699709407689729E-2</v>
      </c>
      <c r="J23" s="18">
        <v>44267</v>
      </c>
      <c r="K23" s="13">
        <v>350</v>
      </c>
      <c r="L23" s="11">
        <f t="shared" si="36"/>
        <v>5770.3100000000559</v>
      </c>
      <c r="M23" s="12">
        <f t="shared" si="37"/>
        <v>3.411599438089441E-3</v>
      </c>
      <c r="N23" s="11">
        <f t="shared" si="38"/>
        <v>1697150</v>
      </c>
      <c r="R23" s="3">
        <f t="shared" si="39"/>
        <v>0.16905314979410066</v>
      </c>
      <c r="S23" s="5" t="s">
        <v>145</v>
      </c>
      <c r="T23">
        <f t="shared" si="40"/>
        <v>0</v>
      </c>
      <c r="U23" s="3">
        <f t="shared" si="41"/>
        <v>0</v>
      </c>
      <c r="V23" s="3">
        <f t="shared" si="42"/>
        <v>0</v>
      </c>
      <c r="W23" s="2">
        <f t="shared" si="43"/>
        <v>0</v>
      </c>
      <c r="X23" s="3">
        <f t="shared" si="44"/>
        <v>0</v>
      </c>
      <c r="Y23" s="3">
        <f t="shared" si="45"/>
        <v>0</v>
      </c>
      <c r="Z23">
        <f t="shared" si="46"/>
        <v>0</v>
      </c>
      <c r="AA23" s="3">
        <f t="shared" si="47"/>
        <v>0</v>
      </c>
      <c r="AB23" s="3">
        <f t="shared" si="48"/>
        <v>0</v>
      </c>
      <c r="AC23">
        <f t="shared" si="49"/>
        <v>1691379.69</v>
      </c>
      <c r="AD23" s="3">
        <f t="shared" si="50"/>
        <v>0.16905314979410066</v>
      </c>
      <c r="AE23" s="3">
        <f t="shared" si="51"/>
        <v>2.0699709407689729E-2</v>
      </c>
      <c r="AF23">
        <f t="shared" si="52"/>
        <v>0</v>
      </c>
      <c r="AG23" s="3">
        <f t="shared" si="53"/>
        <v>0</v>
      </c>
      <c r="AH23" s="3">
        <f t="shared" si="54"/>
        <v>0</v>
      </c>
      <c r="AI23">
        <f t="shared" si="55"/>
        <v>0</v>
      </c>
      <c r="AJ23" s="3">
        <f t="shared" si="56"/>
        <v>0</v>
      </c>
      <c r="AK23" s="3">
        <f t="shared" si="57"/>
        <v>0</v>
      </c>
      <c r="AL23">
        <f t="shared" si="58"/>
        <v>0</v>
      </c>
      <c r="AM23" s="3">
        <f t="shared" si="59"/>
        <v>0</v>
      </c>
      <c r="AN23" s="3">
        <f t="shared" si="60"/>
        <v>0</v>
      </c>
      <c r="AO23">
        <f t="shared" si="61"/>
        <v>0</v>
      </c>
      <c r="AP23" s="3">
        <f t="shared" si="62"/>
        <v>0</v>
      </c>
      <c r="AQ23" s="3">
        <f t="shared" si="63"/>
        <v>0</v>
      </c>
      <c r="AR23">
        <f t="shared" si="64"/>
        <v>0</v>
      </c>
      <c r="AS23" s="3">
        <f t="shared" si="65"/>
        <v>0</v>
      </c>
      <c r="AT23" s="3">
        <f t="shared" si="66"/>
        <v>0</v>
      </c>
      <c r="AU23">
        <f t="shared" si="67"/>
        <v>0</v>
      </c>
      <c r="AV23" s="3">
        <f t="shared" si="68"/>
        <v>0</v>
      </c>
      <c r="AW23" s="3">
        <f t="shared" si="69"/>
        <v>0</v>
      </c>
      <c r="AX23">
        <f t="shared" si="70"/>
        <v>0</v>
      </c>
      <c r="AY23" s="3">
        <f t="shared" si="71"/>
        <v>0</v>
      </c>
      <c r="AZ23" s="3">
        <f t="shared" si="72"/>
        <v>0</v>
      </c>
      <c r="BA23" s="5"/>
    </row>
    <row r="24" spans="1:53" s="13" customFormat="1" x14ac:dyDescent="0.3">
      <c r="A24" s="13" t="s">
        <v>39</v>
      </c>
      <c r="B24" s="13" t="s">
        <v>40</v>
      </c>
      <c r="C24" s="13">
        <v>250.35</v>
      </c>
      <c r="D24" s="13">
        <v>6597</v>
      </c>
      <c r="E24" s="13">
        <v>0</v>
      </c>
      <c r="F24" s="14">
        <v>1651558.95</v>
      </c>
      <c r="G24" s="13">
        <v>0</v>
      </c>
      <c r="H24" s="15">
        <f t="shared" si="35"/>
        <v>2.0212368953460222E-2</v>
      </c>
      <c r="J24" s="18">
        <v>44243</v>
      </c>
      <c r="K24" s="13">
        <v>309.14</v>
      </c>
      <c r="L24" s="11">
        <f t="shared" si="36"/>
        <v>387837.62999999989</v>
      </c>
      <c r="M24" s="12">
        <f t="shared" si="37"/>
        <v>0.23483123626922309</v>
      </c>
      <c r="N24" s="11">
        <f t="shared" si="38"/>
        <v>2039396.5799999998</v>
      </c>
      <c r="O24" s="14">
        <f>SUM(F15:F24)</f>
        <v>18950082.43</v>
      </c>
      <c r="P24" s="13">
        <f>O24/O$3</f>
        <v>0.2319178844773564</v>
      </c>
      <c r="Q24" s="13">
        <f>(O24+O14)/O$3</f>
        <v>0.55310203578219552</v>
      </c>
      <c r="R24" s="3">
        <f t="shared" si="39"/>
        <v>0.16834957996597133</v>
      </c>
      <c r="S24" s="5" t="s">
        <v>144</v>
      </c>
      <c r="T24">
        <f t="shared" si="40"/>
        <v>0</v>
      </c>
      <c r="U24" s="3">
        <f t="shared" si="41"/>
        <v>0</v>
      </c>
      <c r="V24" s="3">
        <f t="shared" si="42"/>
        <v>0</v>
      </c>
      <c r="W24" s="2">
        <f t="shared" si="43"/>
        <v>0</v>
      </c>
      <c r="X24" s="3">
        <f t="shared" si="44"/>
        <v>0</v>
      </c>
      <c r="Y24" s="3">
        <f t="shared" si="45"/>
        <v>0</v>
      </c>
      <c r="Z24">
        <f t="shared" si="46"/>
        <v>0</v>
      </c>
      <c r="AA24" s="3">
        <f t="shared" si="47"/>
        <v>0</v>
      </c>
      <c r="AB24" s="3">
        <f t="shared" si="48"/>
        <v>0</v>
      </c>
      <c r="AC24">
        <f t="shared" si="49"/>
        <v>0</v>
      </c>
      <c r="AD24" s="3">
        <f t="shared" si="50"/>
        <v>0</v>
      </c>
      <c r="AE24" s="3">
        <f t="shared" si="51"/>
        <v>0</v>
      </c>
      <c r="AF24">
        <f t="shared" si="52"/>
        <v>1651558.95</v>
      </c>
      <c r="AG24" s="3">
        <f t="shared" si="53"/>
        <v>0.16834957996597133</v>
      </c>
      <c r="AH24" s="3">
        <f t="shared" si="54"/>
        <v>2.0212368953460222E-2</v>
      </c>
      <c r="AI24">
        <f t="shared" si="55"/>
        <v>0</v>
      </c>
      <c r="AJ24" s="3">
        <f t="shared" si="56"/>
        <v>0</v>
      </c>
      <c r="AK24" s="3">
        <f t="shared" si="57"/>
        <v>0</v>
      </c>
      <c r="AL24">
        <f t="shared" si="58"/>
        <v>0</v>
      </c>
      <c r="AM24" s="3">
        <f t="shared" si="59"/>
        <v>0</v>
      </c>
      <c r="AN24" s="3">
        <f t="shared" si="60"/>
        <v>0</v>
      </c>
      <c r="AO24">
        <f t="shared" si="61"/>
        <v>0</v>
      </c>
      <c r="AP24" s="3">
        <f t="shared" si="62"/>
        <v>0</v>
      </c>
      <c r="AQ24" s="3">
        <f t="shared" si="63"/>
        <v>0</v>
      </c>
      <c r="AR24">
        <f t="shared" si="64"/>
        <v>0</v>
      </c>
      <c r="AS24" s="3">
        <f t="shared" si="65"/>
        <v>0</v>
      </c>
      <c r="AT24" s="3">
        <f t="shared" si="66"/>
        <v>0</v>
      </c>
      <c r="AU24">
        <f t="shared" si="67"/>
        <v>0</v>
      </c>
      <c r="AV24" s="3">
        <f t="shared" si="68"/>
        <v>0</v>
      </c>
      <c r="AW24" s="3">
        <f t="shared" si="69"/>
        <v>0</v>
      </c>
      <c r="AX24">
        <f t="shared" si="70"/>
        <v>0</v>
      </c>
      <c r="AY24" s="3">
        <f t="shared" si="71"/>
        <v>0</v>
      </c>
      <c r="AZ24" s="3">
        <f t="shared" si="72"/>
        <v>0</v>
      </c>
    </row>
    <row r="25" spans="1:53" x14ac:dyDescent="0.3">
      <c r="A25" t="s">
        <v>41</v>
      </c>
      <c r="B25" t="s">
        <v>42</v>
      </c>
      <c r="C25">
        <v>134.12</v>
      </c>
      <c r="D25">
        <v>12283</v>
      </c>
      <c r="E25">
        <v>0</v>
      </c>
      <c r="F25" s="2">
        <v>1647395.96</v>
      </c>
      <c r="G25">
        <v>0</v>
      </c>
      <c r="H25" s="3">
        <f t="shared" si="35"/>
        <v>2.0161420793341829E-2</v>
      </c>
      <c r="J25" s="1">
        <v>44166</v>
      </c>
      <c r="K25">
        <v>153.65969999999999</v>
      </c>
      <c r="L25" s="11">
        <f t="shared" si="36"/>
        <v>240006.13509999984</v>
      </c>
      <c r="M25" s="12">
        <f t="shared" si="37"/>
        <v>0.1456881896808826</v>
      </c>
      <c r="N25" s="11">
        <f t="shared" si="38"/>
        <v>1887402.0950999998</v>
      </c>
      <c r="R25" s="3">
        <f t="shared" si="39"/>
        <v>0.27272248930388521</v>
      </c>
      <c r="S25" s="5" t="s">
        <v>143</v>
      </c>
      <c r="T25">
        <f t="shared" si="40"/>
        <v>0</v>
      </c>
      <c r="U25" s="3">
        <f t="shared" si="41"/>
        <v>0</v>
      </c>
      <c r="V25" s="3">
        <f t="shared" si="42"/>
        <v>0</v>
      </c>
      <c r="W25" s="2">
        <f t="shared" si="43"/>
        <v>0</v>
      </c>
      <c r="X25" s="3">
        <f t="shared" si="44"/>
        <v>0</v>
      </c>
      <c r="Y25" s="3">
        <f t="shared" si="45"/>
        <v>0</v>
      </c>
      <c r="Z25">
        <f t="shared" si="46"/>
        <v>0</v>
      </c>
      <c r="AA25" s="3">
        <f t="shared" si="47"/>
        <v>0</v>
      </c>
      <c r="AB25" s="3">
        <f t="shared" si="48"/>
        <v>0</v>
      </c>
      <c r="AC25">
        <f t="shared" si="49"/>
        <v>0</v>
      </c>
      <c r="AD25" s="3">
        <f t="shared" si="50"/>
        <v>0</v>
      </c>
      <c r="AE25" s="3">
        <f t="shared" si="51"/>
        <v>0</v>
      </c>
      <c r="AF25">
        <f t="shared" si="52"/>
        <v>0</v>
      </c>
      <c r="AG25" s="3">
        <f t="shared" si="53"/>
        <v>0</v>
      </c>
      <c r="AH25" s="3">
        <f t="shared" si="54"/>
        <v>0</v>
      </c>
      <c r="AI25">
        <f t="shared" si="55"/>
        <v>0</v>
      </c>
      <c r="AJ25" s="3">
        <f t="shared" si="56"/>
        <v>0</v>
      </c>
      <c r="AK25" s="3">
        <f t="shared" si="57"/>
        <v>0</v>
      </c>
      <c r="AL25">
        <f t="shared" si="58"/>
        <v>1647395.96</v>
      </c>
      <c r="AM25" s="3">
        <f t="shared" si="59"/>
        <v>0.27272248930388521</v>
      </c>
      <c r="AN25" s="3">
        <f t="shared" si="60"/>
        <v>2.0161420793341829E-2</v>
      </c>
      <c r="AO25">
        <f t="shared" si="61"/>
        <v>0</v>
      </c>
      <c r="AP25" s="3">
        <f t="shared" si="62"/>
        <v>0</v>
      </c>
      <c r="AQ25" s="3">
        <f t="shared" si="63"/>
        <v>0</v>
      </c>
      <c r="AR25">
        <f t="shared" si="64"/>
        <v>0</v>
      </c>
      <c r="AS25" s="3">
        <f t="shared" si="65"/>
        <v>0</v>
      </c>
      <c r="AT25" s="3">
        <f t="shared" si="66"/>
        <v>0</v>
      </c>
      <c r="AU25">
        <f t="shared" si="67"/>
        <v>0</v>
      </c>
      <c r="AV25" s="3">
        <f t="shared" si="68"/>
        <v>0</v>
      </c>
      <c r="AW25" s="3">
        <f t="shared" si="69"/>
        <v>0</v>
      </c>
      <c r="AX25">
        <f t="shared" si="70"/>
        <v>0</v>
      </c>
      <c r="AY25" s="3">
        <f t="shared" si="71"/>
        <v>0</v>
      </c>
      <c r="AZ25" s="3">
        <f t="shared" si="72"/>
        <v>0</v>
      </c>
    </row>
    <row r="26" spans="1:53" x14ac:dyDescent="0.3">
      <c r="A26" t="s">
        <v>99</v>
      </c>
      <c r="B26" t="s">
        <v>100</v>
      </c>
      <c r="C26">
        <v>68.099999999999994</v>
      </c>
      <c r="D26">
        <v>6356</v>
      </c>
      <c r="E26">
        <v>0</v>
      </c>
      <c r="F26" s="2">
        <f>432843.6+1213863</f>
        <v>1646706.6</v>
      </c>
      <c r="G26">
        <v>0</v>
      </c>
      <c r="H26" s="3">
        <f t="shared" si="35"/>
        <v>2.0152984159177632E-2</v>
      </c>
      <c r="I26" t="s">
        <v>141</v>
      </c>
      <c r="J26" s="1">
        <v>44252</v>
      </c>
      <c r="K26">
        <v>80.75</v>
      </c>
      <c r="L26" s="11">
        <f t="shared" si="36"/>
        <v>305886.02775330422</v>
      </c>
      <c r="M26" s="12">
        <f t="shared" si="37"/>
        <v>0.18575624082232012</v>
      </c>
      <c r="N26" s="11">
        <f t="shared" si="38"/>
        <v>1952592.6277533043</v>
      </c>
      <c r="R26" s="3">
        <f t="shared" si="39"/>
        <v>5.2294773179202718E-2</v>
      </c>
      <c r="S26" s="5" t="s">
        <v>142</v>
      </c>
      <c r="T26">
        <f t="shared" si="40"/>
        <v>0</v>
      </c>
      <c r="U26" s="3">
        <f t="shared" si="41"/>
        <v>0</v>
      </c>
      <c r="V26" s="3">
        <f t="shared" si="42"/>
        <v>0</v>
      </c>
      <c r="W26" s="2">
        <f t="shared" si="43"/>
        <v>0</v>
      </c>
      <c r="X26" s="3">
        <f t="shared" si="44"/>
        <v>0</v>
      </c>
      <c r="Y26" s="3">
        <f t="shared" si="45"/>
        <v>0</v>
      </c>
      <c r="Z26">
        <f t="shared" si="46"/>
        <v>0</v>
      </c>
      <c r="AA26" s="3">
        <f t="shared" si="47"/>
        <v>0</v>
      </c>
      <c r="AB26" s="3">
        <f t="shared" si="48"/>
        <v>0</v>
      </c>
      <c r="AC26">
        <f t="shared" si="49"/>
        <v>0</v>
      </c>
      <c r="AD26" s="3">
        <f t="shared" si="50"/>
        <v>0</v>
      </c>
      <c r="AE26" s="3">
        <f t="shared" si="51"/>
        <v>0</v>
      </c>
      <c r="AF26">
        <f t="shared" si="52"/>
        <v>0</v>
      </c>
      <c r="AG26" s="3">
        <f t="shared" si="53"/>
        <v>0</v>
      </c>
      <c r="AH26" s="3">
        <f t="shared" si="54"/>
        <v>0</v>
      </c>
      <c r="AI26">
        <f t="shared" si="55"/>
        <v>0</v>
      </c>
      <c r="AJ26" s="3">
        <f t="shared" si="56"/>
        <v>0</v>
      </c>
      <c r="AK26" s="3">
        <f t="shared" si="57"/>
        <v>0</v>
      </c>
      <c r="AL26">
        <f t="shared" si="58"/>
        <v>0</v>
      </c>
      <c r="AM26" s="3">
        <f t="shared" si="59"/>
        <v>0</v>
      </c>
      <c r="AN26" s="3">
        <f t="shared" si="60"/>
        <v>0</v>
      </c>
      <c r="AO26">
        <f t="shared" si="61"/>
        <v>1646706.6</v>
      </c>
      <c r="AP26" s="3">
        <f t="shared" si="62"/>
        <v>5.2294773179202718E-2</v>
      </c>
      <c r="AQ26" s="3">
        <f t="shared" si="63"/>
        <v>2.0152984159177632E-2</v>
      </c>
      <c r="AR26">
        <f t="shared" si="64"/>
        <v>0</v>
      </c>
      <c r="AS26" s="3">
        <f t="shared" si="65"/>
        <v>0</v>
      </c>
      <c r="AT26" s="3">
        <f t="shared" si="66"/>
        <v>0</v>
      </c>
      <c r="AU26">
        <f t="shared" si="67"/>
        <v>0</v>
      </c>
      <c r="AV26" s="3">
        <f t="shared" si="68"/>
        <v>0</v>
      </c>
      <c r="AW26" s="3">
        <f t="shared" si="69"/>
        <v>0</v>
      </c>
      <c r="AX26">
        <f t="shared" si="70"/>
        <v>0</v>
      </c>
      <c r="AY26" s="3">
        <f t="shared" si="71"/>
        <v>0</v>
      </c>
      <c r="AZ26" s="3">
        <f t="shared" si="72"/>
        <v>0</v>
      </c>
    </row>
    <row r="27" spans="1:53" x14ac:dyDescent="0.3">
      <c r="A27" t="s">
        <v>43</v>
      </c>
      <c r="B27" t="s">
        <v>44</v>
      </c>
      <c r="C27">
        <v>156.15</v>
      </c>
      <c r="D27">
        <v>10482</v>
      </c>
      <c r="E27">
        <v>0</v>
      </c>
      <c r="F27" s="2">
        <v>1636764.3</v>
      </c>
      <c r="G27">
        <v>0</v>
      </c>
      <c r="H27" s="3">
        <f t="shared" si="35"/>
        <v>2.0031306736857352E-2</v>
      </c>
      <c r="J27" s="1">
        <v>44267</v>
      </c>
      <c r="K27">
        <v>157.63</v>
      </c>
      <c r="L27" s="11">
        <f t="shared" si="36"/>
        <v>15513.35999999987</v>
      </c>
      <c r="M27" s="12">
        <f t="shared" si="37"/>
        <v>9.478065962215787E-3</v>
      </c>
      <c r="N27" s="11">
        <f t="shared" si="38"/>
        <v>1652277.66</v>
      </c>
      <c r="R27" s="3">
        <f t="shared" si="39"/>
        <v>0.16359434964335912</v>
      </c>
      <c r="S27" s="5" t="s">
        <v>145</v>
      </c>
      <c r="T27">
        <f t="shared" si="40"/>
        <v>0</v>
      </c>
      <c r="U27" s="3">
        <f t="shared" si="41"/>
        <v>0</v>
      </c>
      <c r="V27" s="3">
        <f t="shared" si="42"/>
        <v>0</v>
      </c>
      <c r="W27" s="2">
        <f t="shared" si="43"/>
        <v>0</v>
      </c>
      <c r="X27" s="3">
        <f t="shared" si="44"/>
        <v>0</v>
      </c>
      <c r="Y27" s="3">
        <f t="shared" si="45"/>
        <v>0</v>
      </c>
      <c r="Z27">
        <f t="shared" si="46"/>
        <v>0</v>
      </c>
      <c r="AA27" s="3">
        <f t="shared" si="47"/>
        <v>0</v>
      </c>
      <c r="AB27" s="3">
        <f t="shared" si="48"/>
        <v>0</v>
      </c>
      <c r="AC27">
        <f t="shared" si="49"/>
        <v>1636764.3</v>
      </c>
      <c r="AD27" s="3">
        <f t="shared" si="50"/>
        <v>0.16359434964335912</v>
      </c>
      <c r="AE27" s="3">
        <f t="shared" si="51"/>
        <v>2.0031306736857352E-2</v>
      </c>
      <c r="AF27">
        <f t="shared" si="52"/>
        <v>0</v>
      </c>
      <c r="AG27" s="3">
        <f t="shared" si="53"/>
        <v>0</v>
      </c>
      <c r="AH27" s="3">
        <f t="shared" si="54"/>
        <v>0</v>
      </c>
      <c r="AI27">
        <f t="shared" si="55"/>
        <v>0</v>
      </c>
      <c r="AJ27" s="3">
        <f t="shared" si="56"/>
        <v>0</v>
      </c>
      <c r="AK27" s="3">
        <f t="shared" si="57"/>
        <v>0</v>
      </c>
      <c r="AL27">
        <f t="shared" si="58"/>
        <v>0</v>
      </c>
      <c r="AM27" s="3">
        <f t="shared" si="59"/>
        <v>0</v>
      </c>
      <c r="AN27" s="3">
        <f t="shared" si="60"/>
        <v>0</v>
      </c>
      <c r="AO27">
        <f t="shared" si="61"/>
        <v>0</v>
      </c>
      <c r="AP27" s="3">
        <f t="shared" si="62"/>
        <v>0</v>
      </c>
      <c r="AQ27" s="3">
        <f t="shared" si="63"/>
        <v>0</v>
      </c>
      <c r="AR27">
        <f t="shared" si="64"/>
        <v>0</v>
      </c>
      <c r="AS27" s="3">
        <f t="shared" si="65"/>
        <v>0</v>
      </c>
      <c r="AT27" s="3">
        <f t="shared" si="66"/>
        <v>0</v>
      </c>
      <c r="AU27">
        <f t="shared" si="67"/>
        <v>0</v>
      </c>
      <c r="AV27" s="3">
        <f t="shared" si="68"/>
        <v>0</v>
      </c>
      <c r="AW27" s="3">
        <f t="shared" si="69"/>
        <v>0</v>
      </c>
      <c r="AX27">
        <f t="shared" si="70"/>
        <v>0</v>
      </c>
      <c r="AY27" s="3">
        <f t="shared" si="71"/>
        <v>0</v>
      </c>
      <c r="AZ27" s="3">
        <f t="shared" si="72"/>
        <v>0</v>
      </c>
      <c r="BA27" s="5"/>
    </row>
    <row r="28" spans="1:53" x14ac:dyDescent="0.3">
      <c r="A28" t="s">
        <v>45</v>
      </c>
      <c r="B28" t="s">
        <v>46</v>
      </c>
      <c r="C28">
        <v>229</v>
      </c>
      <c r="D28">
        <v>7077</v>
      </c>
      <c r="E28">
        <v>0</v>
      </c>
      <c r="F28" s="2">
        <v>1620633</v>
      </c>
      <c r="G28">
        <v>0</v>
      </c>
      <c r="H28" s="3">
        <f t="shared" si="35"/>
        <v>1.9833886119628427E-2</v>
      </c>
      <c r="J28" s="1">
        <v>44267</v>
      </c>
      <c r="K28">
        <v>229.02</v>
      </c>
      <c r="L28" s="11">
        <f t="shared" si="36"/>
        <v>141.54000000003725</v>
      </c>
      <c r="M28" s="12">
        <f t="shared" si="37"/>
        <v>8.7336244541491581E-5</v>
      </c>
      <c r="N28" s="11">
        <f t="shared" si="38"/>
        <v>1620774.54</v>
      </c>
      <c r="R28" s="3">
        <f t="shared" si="39"/>
        <v>0.16198202859481112</v>
      </c>
      <c r="S28" s="5" t="s">
        <v>145</v>
      </c>
      <c r="T28">
        <f t="shared" si="40"/>
        <v>0</v>
      </c>
      <c r="U28" s="3">
        <f t="shared" si="41"/>
        <v>0</v>
      </c>
      <c r="V28" s="3">
        <f t="shared" si="42"/>
        <v>0</v>
      </c>
      <c r="W28" s="2">
        <f t="shared" si="43"/>
        <v>0</v>
      </c>
      <c r="X28" s="3">
        <f t="shared" si="44"/>
        <v>0</v>
      </c>
      <c r="Y28" s="3">
        <f t="shared" si="45"/>
        <v>0</v>
      </c>
      <c r="Z28">
        <f t="shared" si="46"/>
        <v>0</v>
      </c>
      <c r="AA28" s="3">
        <f t="shared" si="47"/>
        <v>0</v>
      </c>
      <c r="AB28" s="3">
        <f t="shared" si="48"/>
        <v>0</v>
      </c>
      <c r="AC28">
        <f t="shared" si="49"/>
        <v>1620633</v>
      </c>
      <c r="AD28" s="3">
        <f t="shared" si="50"/>
        <v>0.16198202859481112</v>
      </c>
      <c r="AE28" s="3">
        <f t="shared" si="51"/>
        <v>1.9833886119628427E-2</v>
      </c>
      <c r="AF28">
        <f t="shared" si="52"/>
        <v>0</v>
      </c>
      <c r="AG28" s="3">
        <f t="shared" si="53"/>
        <v>0</v>
      </c>
      <c r="AH28" s="3">
        <f t="shared" si="54"/>
        <v>0</v>
      </c>
      <c r="AI28">
        <f t="shared" si="55"/>
        <v>0</v>
      </c>
      <c r="AJ28" s="3">
        <f t="shared" si="56"/>
        <v>0</v>
      </c>
      <c r="AK28" s="3">
        <f t="shared" si="57"/>
        <v>0</v>
      </c>
      <c r="AL28">
        <f t="shared" si="58"/>
        <v>0</v>
      </c>
      <c r="AM28" s="3">
        <f t="shared" si="59"/>
        <v>0</v>
      </c>
      <c r="AN28" s="3">
        <f t="shared" si="60"/>
        <v>0</v>
      </c>
      <c r="AO28">
        <f t="shared" si="61"/>
        <v>0</v>
      </c>
      <c r="AP28" s="3">
        <f t="shared" si="62"/>
        <v>0</v>
      </c>
      <c r="AQ28" s="3">
        <f t="shared" si="63"/>
        <v>0</v>
      </c>
      <c r="AR28">
        <f t="shared" si="64"/>
        <v>0</v>
      </c>
      <c r="AS28" s="3">
        <f t="shared" si="65"/>
        <v>0</v>
      </c>
      <c r="AT28" s="3">
        <f t="shared" si="66"/>
        <v>0</v>
      </c>
      <c r="AU28">
        <f t="shared" si="67"/>
        <v>0</v>
      </c>
      <c r="AV28" s="3">
        <f t="shared" si="68"/>
        <v>0</v>
      </c>
      <c r="AW28" s="3">
        <f t="shared" si="69"/>
        <v>0</v>
      </c>
      <c r="AX28">
        <f t="shared" si="70"/>
        <v>0</v>
      </c>
      <c r="AY28" s="3">
        <f t="shared" si="71"/>
        <v>0</v>
      </c>
      <c r="AZ28" s="3">
        <f t="shared" si="72"/>
        <v>0</v>
      </c>
      <c r="BA28" s="13"/>
    </row>
    <row r="29" spans="1:53" x14ac:dyDescent="0.3">
      <c r="A29" t="s">
        <v>47</v>
      </c>
      <c r="B29" t="s">
        <v>48</v>
      </c>
      <c r="C29">
        <v>197.95</v>
      </c>
      <c r="D29">
        <v>8085</v>
      </c>
      <c r="E29">
        <v>0</v>
      </c>
      <c r="F29" s="2">
        <v>1600425.75</v>
      </c>
      <c r="G29">
        <v>0</v>
      </c>
      <c r="H29" s="3">
        <f t="shared" si="35"/>
        <v>1.9586582568922709E-2</v>
      </c>
      <c r="J29" s="1">
        <v>44243</v>
      </c>
      <c r="K29">
        <v>308</v>
      </c>
      <c r="L29" s="11">
        <f t="shared" si="36"/>
        <v>889754.25000000047</v>
      </c>
      <c r="M29" s="12">
        <f t="shared" si="37"/>
        <v>0.55594847183632234</v>
      </c>
      <c r="N29" s="11">
        <f t="shared" si="38"/>
        <v>2490180.0000000005</v>
      </c>
      <c r="R29" s="3">
        <f t="shared" si="39"/>
        <v>0.25428673118929235</v>
      </c>
      <c r="S29" s="5" t="s">
        <v>147</v>
      </c>
      <c r="T29">
        <f t="shared" si="40"/>
        <v>0</v>
      </c>
      <c r="U29" s="3">
        <f t="shared" si="41"/>
        <v>0</v>
      </c>
      <c r="V29" s="3">
        <f t="shared" si="42"/>
        <v>0</v>
      </c>
      <c r="W29" s="2">
        <f t="shared" si="43"/>
        <v>1600425.75</v>
      </c>
      <c r="X29" s="3">
        <f t="shared" si="44"/>
        <v>0.25428673118929235</v>
      </c>
      <c r="Y29" s="3">
        <f t="shared" si="45"/>
        <v>1.9586582568922709E-2</v>
      </c>
      <c r="Z29">
        <f t="shared" si="46"/>
        <v>0</v>
      </c>
      <c r="AA29" s="3">
        <f t="shared" si="47"/>
        <v>0</v>
      </c>
      <c r="AB29" s="3">
        <f t="shared" si="48"/>
        <v>0</v>
      </c>
      <c r="AC29">
        <f t="shared" si="49"/>
        <v>0</v>
      </c>
      <c r="AD29" s="3">
        <f t="shared" si="50"/>
        <v>0</v>
      </c>
      <c r="AE29" s="3">
        <f t="shared" si="51"/>
        <v>0</v>
      </c>
      <c r="AF29">
        <f t="shared" si="52"/>
        <v>0</v>
      </c>
      <c r="AG29" s="3">
        <f t="shared" si="53"/>
        <v>0</v>
      </c>
      <c r="AH29" s="3">
        <f t="shared" si="54"/>
        <v>0</v>
      </c>
      <c r="AI29">
        <f t="shared" si="55"/>
        <v>0</v>
      </c>
      <c r="AJ29" s="3">
        <f t="shared" si="56"/>
        <v>0</v>
      </c>
      <c r="AK29" s="3">
        <f t="shared" si="57"/>
        <v>0</v>
      </c>
      <c r="AL29">
        <f t="shared" si="58"/>
        <v>0</v>
      </c>
      <c r="AM29" s="3">
        <f t="shared" si="59"/>
        <v>0</v>
      </c>
      <c r="AN29" s="3">
        <f t="shared" si="60"/>
        <v>0</v>
      </c>
      <c r="AO29">
        <f t="shared" si="61"/>
        <v>0</v>
      </c>
      <c r="AP29" s="3">
        <f t="shared" si="62"/>
        <v>0</v>
      </c>
      <c r="AQ29" s="3">
        <f t="shared" si="63"/>
        <v>0</v>
      </c>
      <c r="AR29">
        <f t="shared" si="64"/>
        <v>0</v>
      </c>
      <c r="AS29" s="3">
        <f t="shared" si="65"/>
        <v>0</v>
      </c>
      <c r="AT29" s="3">
        <f t="shared" si="66"/>
        <v>0</v>
      </c>
      <c r="AU29">
        <f t="shared" si="67"/>
        <v>0</v>
      </c>
      <c r="AV29" s="3">
        <f t="shared" si="68"/>
        <v>0</v>
      </c>
      <c r="AW29" s="3">
        <f t="shared" si="69"/>
        <v>0</v>
      </c>
      <c r="AX29">
        <f t="shared" si="70"/>
        <v>0</v>
      </c>
      <c r="AY29" s="3">
        <f t="shared" si="71"/>
        <v>0</v>
      </c>
      <c r="AZ29" s="3">
        <f t="shared" si="72"/>
        <v>0</v>
      </c>
      <c r="BA29" s="5"/>
    </row>
    <row r="30" spans="1:53" x14ac:dyDescent="0.3">
      <c r="A30" t="s">
        <v>63</v>
      </c>
      <c r="B30" t="s">
        <v>64</v>
      </c>
      <c r="C30">
        <v>518.02</v>
      </c>
      <c r="D30">
        <v>2294</v>
      </c>
      <c r="E30">
        <v>0</v>
      </c>
      <c r="F30" s="2">
        <f>1188337.88+393666</f>
        <v>1582003.88</v>
      </c>
      <c r="G30">
        <v>0</v>
      </c>
      <c r="H30" s="3">
        <f t="shared" si="35"/>
        <v>1.9361129137028751E-2</v>
      </c>
      <c r="I30" t="s">
        <v>139</v>
      </c>
      <c r="J30" s="1">
        <v>44216</v>
      </c>
      <c r="K30">
        <v>593.28769999999997</v>
      </c>
      <c r="L30" s="11">
        <f t="shared" si="36"/>
        <v>229863.3130741592</v>
      </c>
      <c r="M30" s="12">
        <f t="shared" si="37"/>
        <v>0.14529883016099765</v>
      </c>
      <c r="N30" s="11">
        <f t="shared" si="38"/>
        <v>1811867.1930741591</v>
      </c>
      <c r="R30" s="3">
        <f t="shared" si="39"/>
        <v>5.0239996653452794E-2</v>
      </c>
      <c r="S30" s="5" t="s">
        <v>142</v>
      </c>
      <c r="T30">
        <f t="shared" si="40"/>
        <v>0</v>
      </c>
      <c r="U30" s="3">
        <f t="shared" si="41"/>
        <v>0</v>
      </c>
      <c r="V30" s="3">
        <f t="shared" si="42"/>
        <v>0</v>
      </c>
      <c r="W30" s="2">
        <f t="shared" si="43"/>
        <v>0</v>
      </c>
      <c r="X30" s="3">
        <f t="shared" si="44"/>
        <v>0</v>
      </c>
      <c r="Y30" s="3">
        <f t="shared" si="45"/>
        <v>0</v>
      </c>
      <c r="Z30">
        <f t="shared" si="46"/>
        <v>0</v>
      </c>
      <c r="AA30" s="3">
        <f t="shared" si="47"/>
        <v>0</v>
      </c>
      <c r="AB30" s="3">
        <f t="shared" si="48"/>
        <v>0</v>
      </c>
      <c r="AC30">
        <f t="shared" si="49"/>
        <v>0</v>
      </c>
      <c r="AD30" s="3">
        <f t="shared" si="50"/>
        <v>0</v>
      </c>
      <c r="AE30" s="3">
        <f t="shared" si="51"/>
        <v>0</v>
      </c>
      <c r="AF30">
        <f t="shared" si="52"/>
        <v>0</v>
      </c>
      <c r="AG30" s="3">
        <f t="shared" si="53"/>
        <v>0</v>
      </c>
      <c r="AH30" s="3">
        <f t="shared" si="54"/>
        <v>0</v>
      </c>
      <c r="AI30">
        <f t="shared" si="55"/>
        <v>0</v>
      </c>
      <c r="AJ30" s="3">
        <f t="shared" si="56"/>
        <v>0</v>
      </c>
      <c r="AK30" s="3">
        <f t="shared" si="57"/>
        <v>0</v>
      </c>
      <c r="AL30">
        <f t="shared" si="58"/>
        <v>0</v>
      </c>
      <c r="AM30" s="3">
        <f t="shared" si="59"/>
        <v>0</v>
      </c>
      <c r="AN30" s="3">
        <f t="shared" si="60"/>
        <v>0</v>
      </c>
      <c r="AO30">
        <f t="shared" si="61"/>
        <v>1582003.88</v>
      </c>
      <c r="AP30" s="3">
        <f t="shared" si="62"/>
        <v>5.0239996653452794E-2</v>
      </c>
      <c r="AQ30" s="3">
        <f t="shared" si="63"/>
        <v>1.9361129137028751E-2</v>
      </c>
      <c r="AR30">
        <f t="shared" si="64"/>
        <v>0</v>
      </c>
      <c r="AS30" s="3">
        <f t="shared" si="65"/>
        <v>0</v>
      </c>
      <c r="AT30" s="3">
        <f t="shared" si="66"/>
        <v>0</v>
      </c>
      <c r="AU30">
        <f t="shared" si="67"/>
        <v>0</v>
      </c>
      <c r="AV30" s="3">
        <f t="shared" si="68"/>
        <v>0</v>
      </c>
      <c r="AW30" s="3">
        <f t="shared" si="69"/>
        <v>0</v>
      </c>
      <c r="AX30">
        <f t="shared" si="70"/>
        <v>0</v>
      </c>
      <c r="AY30" s="3">
        <f t="shared" si="71"/>
        <v>0</v>
      </c>
      <c r="AZ30" s="3">
        <f t="shared" si="72"/>
        <v>0</v>
      </c>
    </row>
    <row r="31" spans="1:53" x14ac:dyDescent="0.3">
      <c r="A31" t="s">
        <v>51</v>
      </c>
      <c r="B31" t="s">
        <v>52</v>
      </c>
      <c r="C31">
        <v>224.36</v>
      </c>
      <c r="D31">
        <v>7026</v>
      </c>
      <c r="E31">
        <v>0</v>
      </c>
      <c r="F31" s="2">
        <v>1576353.36</v>
      </c>
      <c r="G31">
        <v>0</v>
      </c>
      <c r="H31" s="3">
        <f t="shared" si="35"/>
        <v>1.9291976052896391E-2</v>
      </c>
      <c r="J31" s="1">
        <v>44266</v>
      </c>
      <c r="K31">
        <v>228.22980000000001</v>
      </c>
      <c r="L31" s="11">
        <f t="shared" si="36"/>
        <v>27189.214799999958</v>
      </c>
      <c r="M31" s="12">
        <f t="shared" si="37"/>
        <v>1.7248172579782395E-2</v>
      </c>
      <c r="N31" s="11">
        <f t="shared" si="38"/>
        <v>1603542.5748000001</v>
      </c>
      <c r="R31" s="3">
        <f t="shared" si="39"/>
        <v>0.15755628512750672</v>
      </c>
      <c r="S31" s="5" t="s">
        <v>145</v>
      </c>
      <c r="T31">
        <f t="shared" si="40"/>
        <v>0</v>
      </c>
      <c r="U31" s="3">
        <f t="shared" si="41"/>
        <v>0</v>
      </c>
      <c r="V31" s="3">
        <f t="shared" si="42"/>
        <v>0</v>
      </c>
      <c r="W31" s="2">
        <f t="shared" si="43"/>
        <v>0</v>
      </c>
      <c r="X31" s="3">
        <f t="shared" si="44"/>
        <v>0</v>
      </c>
      <c r="Y31" s="3">
        <f t="shared" si="45"/>
        <v>0</v>
      </c>
      <c r="Z31">
        <f t="shared" si="46"/>
        <v>0</v>
      </c>
      <c r="AA31" s="3">
        <f t="shared" si="47"/>
        <v>0</v>
      </c>
      <c r="AB31" s="3">
        <f t="shared" si="48"/>
        <v>0</v>
      </c>
      <c r="AC31">
        <f t="shared" si="49"/>
        <v>1576353.36</v>
      </c>
      <c r="AD31" s="3">
        <f t="shared" si="50"/>
        <v>0.15755628512750672</v>
      </c>
      <c r="AE31" s="3">
        <f t="shared" si="51"/>
        <v>1.9291976052896391E-2</v>
      </c>
      <c r="AF31">
        <f t="shared" si="52"/>
        <v>0</v>
      </c>
      <c r="AG31" s="3">
        <f t="shared" si="53"/>
        <v>0</v>
      </c>
      <c r="AH31" s="3">
        <f t="shared" si="54"/>
        <v>0</v>
      </c>
      <c r="AI31">
        <f t="shared" si="55"/>
        <v>0</v>
      </c>
      <c r="AJ31" s="3">
        <f t="shared" si="56"/>
        <v>0</v>
      </c>
      <c r="AK31" s="3">
        <f t="shared" si="57"/>
        <v>0</v>
      </c>
      <c r="AL31">
        <f t="shared" si="58"/>
        <v>0</v>
      </c>
      <c r="AM31" s="3">
        <f t="shared" si="59"/>
        <v>0</v>
      </c>
      <c r="AN31" s="3">
        <f t="shared" si="60"/>
        <v>0</v>
      </c>
      <c r="AO31">
        <f t="shared" si="61"/>
        <v>0</v>
      </c>
      <c r="AP31" s="3">
        <f t="shared" si="62"/>
        <v>0</v>
      </c>
      <c r="AQ31" s="3">
        <f t="shared" si="63"/>
        <v>0</v>
      </c>
      <c r="AR31">
        <f t="shared" si="64"/>
        <v>0</v>
      </c>
      <c r="AS31" s="3">
        <f t="shared" si="65"/>
        <v>0</v>
      </c>
      <c r="AT31" s="3">
        <f t="shared" si="66"/>
        <v>0</v>
      </c>
      <c r="AU31">
        <f t="shared" si="67"/>
        <v>0</v>
      </c>
      <c r="AV31" s="3">
        <f t="shared" si="68"/>
        <v>0</v>
      </c>
      <c r="AW31" s="3">
        <f t="shared" si="69"/>
        <v>0</v>
      </c>
      <c r="AX31">
        <f t="shared" si="70"/>
        <v>0</v>
      </c>
      <c r="AY31" s="3">
        <f t="shared" si="71"/>
        <v>0</v>
      </c>
      <c r="AZ31" s="3">
        <f t="shared" si="72"/>
        <v>0</v>
      </c>
      <c r="BA31" s="13"/>
    </row>
    <row r="32" spans="1:53" x14ac:dyDescent="0.3">
      <c r="A32" t="s">
        <v>83</v>
      </c>
      <c r="B32" t="s">
        <v>84</v>
      </c>
      <c r="C32">
        <v>111.56</v>
      </c>
      <c r="D32">
        <v>6463</v>
      </c>
      <c r="E32">
        <v>0</v>
      </c>
      <c r="F32" s="2">
        <f>721012.28+672548</f>
        <v>1393560.28</v>
      </c>
      <c r="G32">
        <v>0</v>
      </c>
      <c r="H32" s="3">
        <f t="shared" si="35"/>
        <v>1.7054888981254551E-2</v>
      </c>
      <c r="I32" s="7" t="s">
        <v>139</v>
      </c>
      <c r="J32" s="19">
        <v>44267</v>
      </c>
      <c r="K32" s="7">
        <v>112.7</v>
      </c>
      <c r="L32" s="11">
        <f t="shared" si="36"/>
        <v>14240.397267837776</v>
      </c>
      <c r="M32" s="12">
        <f t="shared" si="37"/>
        <v>1.0218716385801407E-2</v>
      </c>
      <c r="N32" s="11">
        <f t="shared" si="38"/>
        <v>1407800.6772678378</v>
      </c>
      <c r="O32" s="6"/>
      <c r="R32" s="3">
        <f t="shared" si="39"/>
        <v>0.13928614382377319</v>
      </c>
      <c r="S32" s="5" t="s">
        <v>145</v>
      </c>
      <c r="T32">
        <f t="shared" si="40"/>
        <v>0</v>
      </c>
      <c r="U32" s="3">
        <f t="shared" si="41"/>
        <v>0</v>
      </c>
      <c r="V32" s="3">
        <f t="shared" si="42"/>
        <v>0</v>
      </c>
      <c r="W32" s="2">
        <f t="shared" si="43"/>
        <v>0</v>
      </c>
      <c r="X32" s="3">
        <f t="shared" si="44"/>
        <v>0</v>
      </c>
      <c r="Y32" s="3">
        <f t="shared" si="45"/>
        <v>0</v>
      </c>
      <c r="Z32">
        <f t="shared" si="46"/>
        <v>0</v>
      </c>
      <c r="AA32" s="3">
        <f t="shared" si="47"/>
        <v>0</v>
      </c>
      <c r="AB32" s="3">
        <f t="shared" si="48"/>
        <v>0</v>
      </c>
      <c r="AC32">
        <f t="shared" si="49"/>
        <v>1393560.28</v>
      </c>
      <c r="AD32" s="3">
        <f t="shared" si="50"/>
        <v>0.13928614382377319</v>
      </c>
      <c r="AE32" s="3">
        <f t="shared" si="51"/>
        <v>1.7054888981254551E-2</v>
      </c>
      <c r="AF32">
        <f t="shared" si="52"/>
        <v>0</v>
      </c>
      <c r="AG32" s="3">
        <f t="shared" si="53"/>
        <v>0</v>
      </c>
      <c r="AH32" s="3">
        <f t="shared" si="54"/>
        <v>0</v>
      </c>
      <c r="AI32">
        <f t="shared" si="55"/>
        <v>0</v>
      </c>
      <c r="AJ32" s="3">
        <f t="shared" si="56"/>
        <v>0</v>
      </c>
      <c r="AK32" s="3">
        <f t="shared" si="57"/>
        <v>0</v>
      </c>
      <c r="AL32">
        <f t="shared" si="58"/>
        <v>0</v>
      </c>
      <c r="AM32" s="3">
        <f t="shared" si="59"/>
        <v>0</v>
      </c>
      <c r="AN32" s="3">
        <f t="shared" si="60"/>
        <v>0</v>
      </c>
      <c r="AO32">
        <f t="shared" si="61"/>
        <v>0</v>
      </c>
      <c r="AP32" s="3">
        <f t="shared" si="62"/>
        <v>0</v>
      </c>
      <c r="AQ32" s="3">
        <f t="shared" si="63"/>
        <v>0</v>
      </c>
      <c r="AR32">
        <f t="shared" si="64"/>
        <v>0</v>
      </c>
      <c r="AS32" s="3">
        <f t="shared" si="65"/>
        <v>0</v>
      </c>
      <c r="AT32" s="3">
        <f t="shared" si="66"/>
        <v>0</v>
      </c>
      <c r="AU32">
        <f t="shared" si="67"/>
        <v>0</v>
      </c>
      <c r="AV32" s="3">
        <f t="shared" si="68"/>
        <v>0</v>
      </c>
      <c r="AW32" s="3">
        <f t="shared" si="69"/>
        <v>0</v>
      </c>
      <c r="AX32">
        <f t="shared" si="70"/>
        <v>0</v>
      </c>
      <c r="AY32" s="3">
        <f t="shared" si="71"/>
        <v>0</v>
      </c>
      <c r="AZ32" s="3">
        <f t="shared" si="72"/>
        <v>0</v>
      </c>
      <c r="BA32" s="13"/>
    </row>
    <row r="33" spans="1:53" x14ac:dyDescent="0.3">
      <c r="A33" t="s">
        <v>75</v>
      </c>
      <c r="B33" t="s">
        <v>76</v>
      </c>
      <c r="C33">
        <v>2050</v>
      </c>
      <c r="D33">
        <v>476</v>
      </c>
      <c r="E33">
        <v>0</v>
      </c>
      <c r="F33" s="2">
        <f>975800+399722</f>
        <v>1375522</v>
      </c>
      <c r="G33">
        <v>0</v>
      </c>
      <c r="H33" s="3">
        <f t="shared" si="35"/>
        <v>1.6834130060935162E-2</v>
      </c>
      <c r="I33" t="s">
        <v>139</v>
      </c>
      <c r="J33" s="1">
        <v>44243</v>
      </c>
      <c r="K33">
        <v>2145.14</v>
      </c>
      <c r="L33" s="11">
        <f t="shared" si="36"/>
        <v>63837.640526829287</v>
      </c>
      <c r="M33" s="12">
        <f t="shared" si="37"/>
        <v>4.6409756097560928E-2</v>
      </c>
      <c r="N33" s="11">
        <f t="shared" si="38"/>
        <v>1439359.6405268293</v>
      </c>
      <c r="R33" s="3">
        <f t="shared" si="39"/>
        <v>4.3682712508107562E-2</v>
      </c>
      <c r="S33" s="5" t="s">
        <v>142</v>
      </c>
      <c r="T33">
        <f t="shared" si="40"/>
        <v>0</v>
      </c>
      <c r="U33" s="3">
        <f t="shared" si="41"/>
        <v>0</v>
      </c>
      <c r="V33" s="3">
        <f t="shared" si="42"/>
        <v>0</v>
      </c>
      <c r="W33" s="2">
        <f t="shared" si="43"/>
        <v>0</v>
      </c>
      <c r="X33" s="3">
        <f t="shared" si="44"/>
        <v>0</v>
      </c>
      <c r="Y33" s="3">
        <f t="shared" si="45"/>
        <v>0</v>
      </c>
      <c r="Z33">
        <f t="shared" si="46"/>
        <v>0</v>
      </c>
      <c r="AA33" s="3">
        <f t="shared" si="47"/>
        <v>0</v>
      </c>
      <c r="AB33" s="3">
        <f t="shared" si="48"/>
        <v>0</v>
      </c>
      <c r="AC33">
        <f t="shared" si="49"/>
        <v>0</v>
      </c>
      <c r="AD33" s="3">
        <f t="shared" si="50"/>
        <v>0</v>
      </c>
      <c r="AE33" s="3">
        <f t="shared" si="51"/>
        <v>0</v>
      </c>
      <c r="AF33">
        <f t="shared" si="52"/>
        <v>0</v>
      </c>
      <c r="AG33" s="3">
        <f t="shared" si="53"/>
        <v>0</v>
      </c>
      <c r="AH33" s="3">
        <f t="shared" si="54"/>
        <v>0</v>
      </c>
      <c r="AI33">
        <f t="shared" si="55"/>
        <v>0</v>
      </c>
      <c r="AJ33" s="3">
        <f t="shared" si="56"/>
        <v>0</v>
      </c>
      <c r="AK33" s="3">
        <f t="shared" si="57"/>
        <v>0</v>
      </c>
      <c r="AL33">
        <f t="shared" si="58"/>
        <v>0</v>
      </c>
      <c r="AM33" s="3">
        <f t="shared" si="59"/>
        <v>0</v>
      </c>
      <c r="AN33" s="3">
        <f t="shared" si="60"/>
        <v>0</v>
      </c>
      <c r="AO33">
        <f t="shared" si="61"/>
        <v>1375522</v>
      </c>
      <c r="AP33" s="3">
        <f t="shared" si="62"/>
        <v>4.3682712508107562E-2</v>
      </c>
      <c r="AQ33" s="3">
        <f t="shared" si="63"/>
        <v>1.6834130060935162E-2</v>
      </c>
      <c r="AR33">
        <f t="shared" si="64"/>
        <v>0</v>
      </c>
      <c r="AS33" s="3">
        <f t="shared" si="65"/>
        <v>0</v>
      </c>
      <c r="AT33" s="3">
        <f t="shared" si="66"/>
        <v>0</v>
      </c>
      <c r="AU33">
        <f t="shared" si="67"/>
        <v>0</v>
      </c>
      <c r="AV33" s="3">
        <f t="shared" si="68"/>
        <v>0</v>
      </c>
      <c r="AW33" s="3">
        <f t="shared" si="69"/>
        <v>0</v>
      </c>
      <c r="AX33">
        <f t="shared" si="70"/>
        <v>0</v>
      </c>
      <c r="AY33" s="3">
        <f t="shared" si="71"/>
        <v>0</v>
      </c>
      <c r="AZ33" s="3">
        <f t="shared" si="72"/>
        <v>0</v>
      </c>
    </row>
    <row r="34" spans="1:53" x14ac:dyDescent="0.3">
      <c r="A34" t="s">
        <v>79</v>
      </c>
      <c r="B34" t="s">
        <v>80</v>
      </c>
      <c r="C34">
        <v>264.25</v>
      </c>
      <c r="D34">
        <v>3607</v>
      </c>
      <c r="E34">
        <v>0</v>
      </c>
      <c r="F34" s="2">
        <f>953149.75+402577</f>
        <v>1355726.75</v>
      </c>
      <c r="G34">
        <v>0</v>
      </c>
      <c r="H34" s="3">
        <f t="shared" si="35"/>
        <v>1.6591868713542152E-2</v>
      </c>
      <c r="I34" t="s">
        <v>139</v>
      </c>
      <c r="J34" s="1">
        <v>44249</v>
      </c>
      <c r="K34">
        <v>354.82</v>
      </c>
      <c r="L34" s="11">
        <f t="shared" si="36"/>
        <v>464666.68589403946</v>
      </c>
      <c r="M34" s="12">
        <f t="shared" si="37"/>
        <v>0.34274361400189202</v>
      </c>
      <c r="N34" s="11">
        <f t="shared" si="38"/>
        <v>1820393.4358940395</v>
      </c>
      <c r="R34" s="3">
        <f t="shared" si="39"/>
        <v>4.3054071007080232E-2</v>
      </c>
      <c r="S34" s="5" t="s">
        <v>142</v>
      </c>
      <c r="T34">
        <f t="shared" si="40"/>
        <v>0</v>
      </c>
      <c r="U34" s="3">
        <f t="shared" si="41"/>
        <v>0</v>
      </c>
      <c r="V34" s="3">
        <f t="shared" si="42"/>
        <v>0</v>
      </c>
      <c r="W34" s="2">
        <f t="shared" si="43"/>
        <v>0</v>
      </c>
      <c r="X34" s="3">
        <f t="shared" si="44"/>
        <v>0</v>
      </c>
      <c r="Y34" s="3">
        <f t="shared" si="45"/>
        <v>0</v>
      </c>
      <c r="Z34">
        <f t="shared" si="46"/>
        <v>0</v>
      </c>
      <c r="AA34" s="3">
        <f t="shared" si="47"/>
        <v>0</v>
      </c>
      <c r="AB34" s="3">
        <f t="shared" si="48"/>
        <v>0</v>
      </c>
      <c r="AC34">
        <f t="shared" si="49"/>
        <v>0</v>
      </c>
      <c r="AD34" s="3">
        <f t="shared" si="50"/>
        <v>0</v>
      </c>
      <c r="AE34" s="3">
        <f t="shared" si="51"/>
        <v>0</v>
      </c>
      <c r="AF34">
        <f t="shared" si="52"/>
        <v>0</v>
      </c>
      <c r="AG34" s="3">
        <f t="shared" si="53"/>
        <v>0</v>
      </c>
      <c r="AH34" s="3">
        <f t="shared" si="54"/>
        <v>0</v>
      </c>
      <c r="AI34">
        <f t="shared" si="55"/>
        <v>0</v>
      </c>
      <c r="AJ34" s="3">
        <f t="shared" si="56"/>
        <v>0</v>
      </c>
      <c r="AK34" s="3">
        <f t="shared" si="57"/>
        <v>0</v>
      </c>
      <c r="AL34">
        <f t="shared" si="58"/>
        <v>0</v>
      </c>
      <c r="AM34" s="3">
        <f t="shared" si="59"/>
        <v>0</v>
      </c>
      <c r="AN34" s="3">
        <f t="shared" si="60"/>
        <v>0</v>
      </c>
      <c r="AO34">
        <f t="shared" si="61"/>
        <v>1355726.75</v>
      </c>
      <c r="AP34" s="3">
        <f t="shared" si="62"/>
        <v>4.3054071007080232E-2</v>
      </c>
      <c r="AQ34" s="3">
        <f t="shared" si="63"/>
        <v>1.6591868713542152E-2</v>
      </c>
      <c r="AR34">
        <f t="shared" si="64"/>
        <v>0</v>
      </c>
      <c r="AS34" s="3">
        <f t="shared" si="65"/>
        <v>0</v>
      </c>
      <c r="AT34" s="3">
        <f t="shared" si="66"/>
        <v>0</v>
      </c>
      <c r="AU34">
        <f t="shared" si="67"/>
        <v>0</v>
      </c>
      <c r="AV34" s="3">
        <f t="shared" si="68"/>
        <v>0</v>
      </c>
      <c r="AW34" s="3">
        <f t="shared" si="69"/>
        <v>0</v>
      </c>
      <c r="AX34">
        <f t="shared" si="70"/>
        <v>0</v>
      </c>
      <c r="AY34" s="3">
        <f t="shared" si="71"/>
        <v>0</v>
      </c>
      <c r="AZ34" s="3">
        <f t="shared" si="72"/>
        <v>0</v>
      </c>
    </row>
    <row r="35" spans="1:53" x14ac:dyDescent="0.3">
      <c r="A35" t="s">
        <v>53</v>
      </c>
      <c r="B35" t="s">
        <v>54</v>
      </c>
      <c r="C35">
        <v>37.42</v>
      </c>
      <c r="D35">
        <v>36002</v>
      </c>
      <c r="E35">
        <v>0</v>
      </c>
      <c r="F35" s="2">
        <v>1347194.84</v>
      </c>
      <c r="G35">
        <v>0</v>
      </c>
      <c r="H35" s="3">
        <f t="shared" si="35"/>
        <v>1.6487452148334043E-2</v>
      </c>
      <c r="J35" s="1">
        <v>44249</v>
      </c>
      <c r="K35">
        <v>39.1</v>
      </c>
      <c r="L35" s="11">
        <f t="shared" si="36"/>
        <v>60483.35999999987</v>
      </c>
      <c r="M35" s="12">
        <f t="shared" si="37"/>
        <v>4.4895777659005764E-2</v>
      </c>
      <c r="N35" s="11">
        <f t="shared" si="38"/>
        <v>1407678.2</v>
      </c>
      <c r="R35" s="3">
        <f t="shared" si="39"/>
        <v>0.20208042898479375</v>
      </c>
      <c r="S35" s="5" t="s">
        <v>151</v>
      </c>
      <c r="T35">
        <f t="shared" si="40"/>
        <v>0</v>
      </c>
      <c r="U35" s="3">
        <f t="shared" si="41"/>
        <v>0</v>
      </c>
      <c r="V35" s="3">
        <f t="shared" si="42"/>
        <v>0</v>
      </c>
      <c r="W35" s="2">
        <f t="shared" si="43"/>
        <v>0</v>
      </c>
      <c r="X35" s="3">
        <f t="shared" si="44"/>
        <v>0</v>
      </c>
      <c r="Y35" s="3">
        <f t="shared" si="45"/>
        <v>0</v>
      </c>
      <c r="Z35">
        <f t="shared" si="46"/>
        <v>0</v>
      </c>
      <c r="AA35" s="3">
        <f t="shared" si="47"/>
        <v>0</v>
      </c>
      <c r="AB35" s="3">
        <f t="shared" si="48"/>
        <v>0</v>
      </c>
      <c r="AC35">
        <f t="shared" si="49"/>
        <v>0</v>
      </c>
      <c r="AD35" s="3">
        <f t="shared" si="50"/>
        <v>0</v>
      </c>
      <c r="AE35" s="3">
        <f t="shared" si="51"/>
        <v>0</v>
      </c>
      <c r="AF35">
        <f t="shared" si="52"/>
        <v>0</v>
      </c>
      <c r="AG35" s="3">
        <f t="shared" si="53"/>
        <v>0</v>
      </c>
      <c r="AH35" s="3">
        <f t="shared" si="54"/>
        <v>0</v>
      </c>
      <c r="AI35">
        <f t="shared" si="55"/>
        <v>1347194.84</v>
      </c>
      <c r="AJ35" s="3">
        <f t="shared" si="56"/>
        <v>0.20208042898479375</v>
      </c>
      <c r="AK35" s="3">
        <f t="shared" si="57"/>
        <v>1.6487452148334043E-2</v>
      </c>
      <c r="AL35">
        <f t="shared" si="58"/>
        <v>0</v>
      </c>
      <c r="AM35" s="3">
        <f t="shared" si="59"/>
        <v>0</v>
      </c>
      <c r="AN35" s="3">
        <f t="shared" si="60"/>
        <v>0</v>
      </c>
      <c r="AO35">
        <f t="shared" si="61"/>
        <v>0</v>
      </c>
      <c r="AP35" s="3">
        <f t="shared" si="62"/>
        <v>0</v>
      </c>
      <c r="AQ35" s="3">
        <f t="shared" si="63"/>
        <v>0</v>
      </c>
      <c r="AR35">
        <f t="shared" si="64"/>
        <v>0</v>
      </c>
      <c r="AS35" s="3">
        <f t="shared" si="65"/>
        <v>0</v>
      </c>
      <c r="AT35" s="3">
        <f t="shared" si="66"/>
        <v>0</v>
      </c>
      <c r="AU35">
        <f t="shared" si="67"/>
        <v>0</v>
      </c>
      <c r="AV35" s="3">
        <f t="shared" si="68"/>
        <v>0</v>
      </c>
      <c r="AW35" s="3">
        <f t="shared" si="69"/>
        <v>0</v>
      </c>
      <c r="AX35">
        <f t="shared" si="70"/>
        <v>0</v>
      </c>
      <c r="AY35" s="3">
        <f t="shared" si="71"/>
        <v>0</v>
      </c>
      <c r="AZ35" s="3">
        <f t="shared" si="72"/>
        <v>0</v>
      </c>
    </row>
    <row r="36" spans="1:53" x14ac:dyDescent="0.3">
      <c r="A36" t="s">
        <v>55</v>
      </c>
      <c r="B36" t="s">
        <v>56</v>
      </c>
      <c r="C36">
        <v>47.25</v>
      </c>
      <c r="D36">
        <v>28426</v>
      </c>
      <c r="E36">
        <v>0</v>
      </c>
      <c r="F36" s="2">
        <v>1343128.5</v>
      </c>
      <c r="G36">
        <v>0</v>
      </c>
      <c r="H36" s="3">
        <f t="shared" si="35"/>
        <v>1.6437686825473349E-2</v>
      </c>
      <c r="J36" s="1">
        <v>44222</v>
      </c>
      <c r="K36">
        <v>75.489999999999995</v>
      </c>
      <c r="L36" s="11">
        <f t="shared" si="36"/>
        <v>802750.23999999976</v>
      </c>
      <c r="M36" s="12">
        <f t="shared" si="37"/>
        <v>0.59767195767195758</v>
      </c>
      <c r="N36" s="11">
        <f t="shared" si="38"/>
        <v>2145878.7399999998</v>
      </c>
      <c r="R36" s="3">
        <f t="shared" si="39"/>
        <v>4.2653985997276489E-2</v>
      </c>
      <c r="S36" s="5" t="s">
        <v>142</v>
      </c>
      <c r="T36">
        <f t="shared" si="40"/>
        <v>0</v>
      </c>
      <c r="U36" s="3">
        <f t="shared" si="41"/>
        <v>0</v>
      </c>
      <c r="V36" s="3">
        <f t="shared" si="42"/>
        <v>0</v>
      </c>
      <c r="W36" s="2">
        <f t="shared" si="43"/>
        <v>0</v>
      </c>
      <c r="X36" s="3">
        <f t="shared" si="44"/>
        <v>0</v>
      </c>
      <c r="Y36" s="3">
        <f t="shared" si="45"/>
        <v>0</v>
      </c>
      <c r="Z36">
        <f t="shared" si="46"/>
        <v>0</v>
      </c>
      <c r="AA36" s="3">
        <f t="shared" si="47"/>
        <v>0</v>
      </c>
      <c r="AB36" s="3">
        <f t="shared" si="48"/>
        <v>0</v>
      </c>
      <c r="AC36">
        <f t="shared" si="49"/>
        <v>0</v>
      </c>
      <c r="AD36" s="3">
        <f t="shared" si="50"/>
        <v>0</v>
      </c>
      <c r="AE36" s="3">
        <f t="shared" si="51"/>
        <v>0</v>
      </c>
      <c r="AF36">
        <f t="shared" si="52"/>
        <v>0</v>
      </c>
      <c r="AG36" s="3">
        <f t="shared" si="53"/>
        <v>0</v>
      </c>
      <c r="AH36" s="3">
        <f t="shared" si="54"/>
        <v>0</v>
      </c>
      <c r="AI36">
        <f t="shared" si="55"/>
        <v>0</v>
      </c>
      <c r="AJ36" s="3">
        <f t="shared" si="56"/>
        <v>0</v>
      </c>
      <c r="AK36" s="3">
        <f t="shared" si="57"/>
        <v>0</v>
      </c>
      <c r="AL36">
        <f t="shared" si="58"/>
        <v>0</v>
      </c>
      <c r="AM36" s="3">
        <f t="shared" si="59"/>
        <v>0</v>
      </c>
      <c r="AN36" s="3">
        <f t="shared" si="60"/>
        <v>0</v>
      </c>
      <c r="AO36">
        <f t="shared" si="61"/>
        <v>1343128.5</v>
      </c>
      <c r="AP36" s="3">
        <f t="shared" si="62"/>
        <v>4.2653985997276489E-2</v>
      </c>
      <c r="AQ36" s="3">
        <f t="shared" si="63"/>
        <v>1.6437686825473349E-2</v>
      </c>
      <c r="AR36">
        <f t="shared" si="64"/>
        <v>0</v>
      </c>
      <c r="AS36" s="3">
        <f t="shared" si="65"/>
        <v>0</v>
      </c>
      <c r="AT36" s="3">
        <f t="shared" si="66"/>
        <v>0</v>
      </c>
      <c r="AU36">
        <f t="shared" si="67"/>
        <v>0</v>
      </c>
      <c r="AV36" s="3">
        <f t="shared" si="68"/>
        <v>0</v>
      </c>
      <c r="AW36" s="3">
        <f t="shared" si="69"/>
        <v>0</v>
      </c>
      <c r="AX36">
        <f t="shared" si="70"/>
        <v>0</v>
      </c>
      <c r="AY36" s="3">
        <f t="shared" si="71"/>
        <v>0</v>
      </c>
      <c r="AZ36" s="3">
        <f t="shared" si="72"/>
        <v>0</v>
      </c>
    </row>
    <row r="37" spans="1:53" x14ac:dyDescent="0.3">
      <c r="A37" t="s">
        <v>57</v>
      </c>
      <c r="B37" t="s">
        <v>58</v>
      </c>
      <c r="C37">
        <v>112.83</v>
      </c>
      <c r="D37">
        <v>11622</v>
      </c>
      <c r="E37">
        <v>0</v>
      </c>
      <c r="F37" s="2">
        <v>1311310.26</v>
      </c>
      <c r="G37">
        <v>0</v>
      </c>
      <c r="H37" s="3">
        <f t="shared" ref="H37:H70" si="73">F37/O$3</f>
        <v>1.6048283827578697E-2</v>
      </c>
      <c r="J37" s="1">
        <v>44243</v>
      </c>
      <c r="K37">
        <v>147.9</v>
      </c>
      <c r="L37" s="11">
        <f t="shared" ref="L37:L70" si="74">N37-F37</f>
        <v>407583.54000000004</v>
      </c>
      <c r="M37" s="12">
        <f t="shared" ref="M37:M70" si="75">K37/C37-1</f>
        <v>0.31082159000265897</v>
      </c>
      <c r="N37" s="11">
        <f t="shared" ref="N37:N70" si="76">F37/C37*K37</f>
        <v>1718893.8</v>
      </c>
      <c r="R37" s="3">
        <f t="shared" ref="R37:R68" si="77">IF(S37=T$3,U37, IF(S37=W$3,X37,  IF(S37=Z$3,AA37, IF(S37=AC$3,AD37, IF(S37=AF$3,AG37,  IF(S37=AI$3,AJ37,   IF(S37=AL$3,AM37,  IF(S37=AO$3,AP37,  IF(S37=AR$3,AS37,   IF(S37=AU$3,AV37,  IF(S37=AX$3,AY37,    0)))))))))))</f>
        <v>4.1643528127148666E-2</v>
      </c>
      <c r="S37" s="5" t="s">
        <v>142</v>
      </c>
      <c r="T37">
        <f t="shared" ref="T37:T70" si="78">IF($S37=T$3,$F37,0)</f>
        <v>0</v>
      </c>
      <c r="U37" s="3">
        <f t="shared" ref="U37:U68" si="79">T37/T$2</f>
        <v>0</v>
      </c>
      <c r="V37" s="3">
        <f t="shared" ref="V37:V70" si="80">T37/$O$3</f>
        <v>0</v>
      </c>
      <c r="W37" s="2">
        <f t="shared" ref="W37:W70" si="81">IF($S37=W$3,$F37,0)</f>
        <v>0</v>
      </c>
      <c r="X37" s="3">
        <f t="shared" ref="X37:X68" si="82">W37/W$2</f>
        <v>0</v>
      </c>
      <c r="Y37" s="3">
        <f t="shared" ref="Y37:Y70" si="83">W37/$O$3</f>
        <v>0</v>
      </c>
      <c r="Z37">
        <f t="shared" ref="Z37:Z70" si="84">IF($S37=Z$3,$F37,0)</f>
        <v>0</v>
      </c>
      <c r="AA37" s="3">
        <f t="shared" ref="AA37:AA68" si="85">Z37/Z$2</f>
        <v>0</v>
      </c>
      <c r="AB37" s="3">
        <f t="shared" ref="AB37:AB70" si="86">Z37/$O$3</f>
        <v>0</v>
      </c>
      <c r="AC37">
        <f t="shared" ref="AC37:AC70" si="87">IF($S37=AC$3,$F37,0)</f>
        <v>0</v>
      </c>
      <c r="AD37" s="3">
        <f t="shared" ref="AD37:AD68" si="88">AC37/AC$2</f>
        <v>0</v>
      </c>
      <c r="AE37" s="3">
        <f t="shared" ref="AE37:AE70" si="89">AC37/$O$3</f>
        <v>0</v>
      </c>
      <c r="AF37">
        <f t="shared" ref="AF37:AF70" si="90">IF($S37=AF$3,$F37,0)</f>
        <v>0</v>
      </c>
      <c r="AG37" s="3">
        <f t="shared" ref="AG37:AG68" si="91">AF37/AF$2</f>
        <v>0</v>
      </c>
      <c r="AH37" s="3">
        <f t="shared" ref="AH37:AH70" si="92">AF37/$O$3</f>
        <v>0</v>
      </c>
      <c r="AI37">
        <f t="shared" ref="AI37:AI70" si="93">IF($S37=AI$3,$F37,0)</f>
        <v>0</v>
      </c>
      <c r="AJ37" s="3">
        <f t="shared" ref="AJ37:AJ68" si="94">AI37/AI$2</f>
        <v>0</v>
      </c>
      <c r="AK37" s="3">
        <f t="shared" ref="AK37:AK70" si="95">AI37/$O$3</f>
        <v>0</v>
      </c>
      <c r="AL37">
        <f t="shared" ref="AL37:AL70" si="96">IF($S37=AL$3,$F37,0)</f>
        <v>0</v>
      </c>
      <c r="AM37" s="3">
        <f t="shared" ref="AM37:AM68" si="97">AL37/AL$2</f>
        <v>0</v>
      </c>
      <c r="AN37" s="3">
        <f t="shared" ref="AN37:AN70" si="98">AL37/$O$3</f>
        <v>0</v>
      </c>
      <c r="AO37">
        <f t="shared" ref="AO37:AO70" si="99">IF($S37=AO$3,$F37,0)</f>
        <v>1311310.26</v>
      </c>
      <c r="AP37" s="3">
        <f t="shared" ref="AP37:AP68" si="100">AO37/AO$2</f>
        <v>4.1643528127148666E-2</v>
      </c>
      <c r="AQ37" s="3">
        <f t="shared" ref="AQ37:AQ70" si="101">AO37/$O$3</f>
        <v>1.6048283827578697E-2</v>
      </c>
      <c r="AR37">
        <f t="shared" ref="AR37:AR70" si="102">IF($S37=AR$3,$F37,0)</f>
        <v>0</v>
      </c>
      <c r="AS37" s="3">
        <f t="shared" ref="AS37:AS68" si="103">AR37/AR$2</f>
        <v>0</v>
      </c>
      <c r="AT37" s="3">
        <f t="shared" ref="AT37:AT70" si="104">AR37/$O$3</f>
        <v>0</v>
      </c>
      <c r="AU37">
        <f t="shared" ref="AU37:AU70" si="105">IF($S37=AU$3,$F37,0)</f>
        <v>0</v>
      </c>
      <c r="AV37" s="3">
        <f t="shared" ref="AV37:AV68" si="106">AU37/AU$2</f>
        <v>0</v>
      </c>
      <c r="AW37" s="3">
        <f t="shared" ref="AW37:AW70" si="107">AU37/$O$3</f>
        <v>0</v>
      </c>
      <c r="AX37">
        <f t="shared" ref="AX37:AX70" si="108">IF($S37=AX$3,$F37,0)</f>
        <v>0</v>
      </c>
      <c r="AY37" s="3">
        <f t="shared" ref="AY37:AY68" si="109">AX37/AX$2</f>
        <v>0</v>
      </c>
      <c r="AZ37" s="3">
        <f t="shared" ref="AZ37:AZ70" si="110">AX37/$O$3</f>
        <v>0</v>
      </c>
    </row>
    <row r="38" spans="1:53" x14ac:dyDescent="0.3">
      <c r="A38" s="8" t="s">
        <v>135</v>
      </c>
      <c r="B38" s="8" t="s">
        <v>136</v>
      </c>
      <c r="C38" s="8">
        <v>90.22</v>
      </c>
      <c r="D38" s="8">
        <v>820</v>
      </c>
      <c r="E38" s="8">
        <v>0</v>
      </c>
      <c r="F38" s="9">
        <f>73980.4+1211403</f>
        <v>1285383.3999999999</v>
      </c>
      <c r="G38" s="8">
        <v>0</v>
      </c>
      <c r="H38" s="10">
        <f t="shared" si="73"/>
        <v>1.5730981644617129E-2</v>
      </c>
      <c r="I38" s="8" t="s">
        <v>141</v>
      </c>
      <c r="J38" s="20">
        <v>44252</v>
      </c>
      <c r="K38" s="8">
        <v>99.24</v>
      </c>
      <c r="L38" s="11">
        <f t="shared" si="74"/>
        <v>128509.84557747724</v>
      </c>
      <c r="M38" s="12">
        <f t="shared" si="75"/>
        <v>9.9977831966304498E-2</v>
      </c>
      <c r="N38" s="11">
        <f t="shared" si="76"/>
        <v>1413893.2455774772</v>
      </c>
      <c r="O38" s="8"/>
      <c r="P38" s="8"/>
      <c r="Q38" s="8"/>
      <c r="R38" s="3">
        <f t="shared" si="77"/>
        <v>0.1928086577899398</v>
      </c>
      <c r="S38" s="5" t="s">
        <v>151</v>
      </c>
      <c r="T38">
        <f t="shared" si="78"/>
        <v>0</v>
      </c>
      <c r="U38" s="3">
        <f t="shared" si="79"/>
        <v>0</v>
      </c>
      <c r="V38" s="3">
        <f t="shared" si="80"/>
        <v>0</v>
      </c>
      <c r="W38" s="2">
        <f t="shared" si="81"/>
        <v>0</v>
      </c>
      <c r="X38" s="3">
        <f t="shared" si="82"/>
        <v>0</v>
      </c>
      <c r="Y38" s="3">
        <f t="shared" si="83"/>
        <v>0</v>
      </c>
      <c r="Z38">
        <f t="shared" si="84"/>
        <v>0</v>
      </c>
      <c r="AA38" s="3">
        <f t="shared" si="85"/>
        <v>0</v>
      </c>
      <c r="AB38" s="3">
        <f t="shared" si="86"/>
        <v>0</v>
      </c>
      <c r="AC38">
        <f t="shared" si="87"/>
        <v>0</v>
      </c>
      <c r="AD38" s="3">
        <f t="shared" si="88"/>
        <v>0</v>
      </c>
      <c r="AE38" s="3">
        <f t="shared" si="89"/>
        <v>0</v>
      </c>
      <c r="AF38">
        <f t="shared" si="90"/>
        <v>0</v>
      </c>
      <c r="AG38" s="3">
        <f t="shared" si="91"/>
        <v>0</v>
      </c>
      <c r="AH38" s="3">
        <f t="shared" si="92"/>
        <v>0</v>
      </c>
      <c r="AI38">
        <f t="shared" si="93"/>
        <v>1285383.3999999999</v>
      </c>
      <c r="AJ38" s="3">
        <f t="shared" si="94"/>
        <v>0.1928086577899398</v>
      </c>
      <c r="AK38" s="3">
        <f t="shared" si="95"/>
        <v>1.5730981644617129E-2</v>
      </c>
      <c r="AL38">
        <f t="shared" si="96"/>
        <v>0</v>
      </c>
      <c r="AM38" s="3">
        <f t="shared" si="97"/>
        <v>0</v>
      </c>
      <c r="AN38" s="3">
        <f t="shared" si="98"/>
        <v>0</v>
      </c>
      <c r="AO38">
        <f t="shared" si="99"/>
        <v>0</v>
      </c>
      <c r="AP38" s="3">
        <f t="shared" si="100"/>
        <v>0</v>
      </c>
      <c r="AQ38" s="3">
        <f t="shared" si="101"/>
        <v>0</v>
      </c>
      <c r="AR38">
        <f t="shared" si="102"/>
        <v>0</v>
      </c>
      <c r="AS38" s="3">
        <f t="shared" si="103"/>
        <v>0</v>
      </c>
      <c r="AT38" s="3">
        <f t="shared" si="104"/>
        <v>0</v>
      </c>
      <c r="AU38">
        <f t="shared" si="105"/>
        <v>0</v>
      </c>
      <c r="AV38" s="3">
        <f t="shared" si="106"/>
        <v>0</v>
      </c>
      <c r="AW38" s="3">
        <f t="shared" si="107"/>
        <v>0</v>
      </c>
      <c r="AX38">
        <f t="shared" si="108"/>
        <v>0</v>
      </c>
      <c r="AY38" s="3">
        <f t="shared" si="109"/>
        <v>0</v>
      </c>
      <c r="AZ38" s="3">
        <f t="shared" si="110"/>
        <v>0</v>
      </c>
    </row>
    <row r="39" spans="1:53" x14ac:dyDescent="0.3">
      <c r="A39" t="s">
        <v>59</v>
      </c>
      <c r="B39" t="s">
        <v>60</v>
      </c>
      <c r="C39">
        <v>184.92</v>
      </c>
      <c r="D39">
        <v>6682</v>
      </c>
      <c r="E39">
        <v>0</v>
      </c>
      <c r="F39" s="2">
        <v>1235635.44</v>
      </c>
      <c r="G39">
        <v>0</v>
      </c>
      <c r="H39" s="3">
        <f t="shared" si="73"/>
        <v>1.5122148322499272E-2</v>
      </c>
      <c r="J39" s="1">
        <v>44223</v>
      </c>
      <c r="K39">
        <v>187.27</v>
      </c>
      <c r="L39" s="11">
        <f t="shared" si="74"/>
        <v>15702.700000000186</v>
      </c>
      <c r="M39" s="12">
        <f t="shared" si="75"/>
        <v>1.2708198139736115E-2</v>
      </c>
      <c r="N39" s="11">
        <f t="shared" si="76"/>
        <v>1251338.1400000001</v>
      </c>
      <c r="R39" s="3">
        <f t="shared" si="77"/>
        <v>0.20455651297633476</v>
      </c>
      <c r="S39" s="5" t="s">
        <v>143</v>
      </c>
      <c r="T39">
        <f t="shared" si="78"/>
        <v>0</v>
      </c>
      <c r="U39" s="3">
        <f t="shared" si="79"/>
        <v>0</v>
      </c>
      <c r="V39" s="3">
        <f t="shared" si="80"/>
        <v>0</v>
      </c>
      <c r="W39" s="2">
        <f t="shared" si="81"/>
        <v>0</v>
      </c>
      <c r="X39" s="3">
        <f t="shared" si="82"/>
        <v>0</v>
      </c>
      <c r="Y39" s="3">
        <f t="shared" si="83"/>
        <v>0</v>
      </c>
      <c r="Z39">
        <f t="shared" si="84"/>
        <v>0</v>
      </c>
      <c r="AA39" s="3">
        <f t="shared" si="85"/>
        <v>0</v>
      </c>
      <c r="AB39" s="3">
        <f t="shared" si="86"/>
        <v>0</v>
      </c>
      <c r="AC39">
        <f t="shared" si="87"/>
        <v>0</v>
      </c>
      <c r="AD39" s="3">
        <f t="shared" si="88"/>
        <v>0</v>
      </c>
      <c r="AE39" s="3">
        <f t="shared" si="89"/>
        <v>0</v>
      </c>
      <c r="AF39">
        <f t="shared" si="90"/>
        <v>0</v>
      </c>
      <c r="AG39" s="3">
        <f t="shared" si="91"/>
        <v>0</v>
      </c>
      <c r="AH39" s="3">
        <f t="shared" si="92"/>
        <v>0</v>
      </c>
      <c r="AI39">
        <f t="shared" si="93"/>
        <v>0</v>
      </c>
      <c r="AJ39" s="3">
        <f t="shared" si="94"/>
        <v>0</v>
      </c>
      <c r="AK39" s="3">
        <f t="shared" si="95"/>
        <v>0</v>
      </c>
      <c r="AL39">
        <f t="shared" si="96"/>
        <v>1235635.44</v>
      </c>
      <c r="AM39" s="3">
        <f t="shared" si="97"/>
        <v>0.20455651297633476</v>
      </c>
      <c r="AN39" s="3">
        <f t="shared" si="98"/>
        <v>1.5122148322499272E-2</v>
      </c>
      <c r="AO39">
        <f t="shared" si="99"/>
        <v>0</v>
      </c>
      <c r="AP39" s="3">
        <f t="shared" si="100"/>
        <v>0</v>
      </c>
      <c r="AQ39" s="3">
        <f t="shared" si="101"/>
        <v>0</v>
      </c>
      <c r="AR39">
        <f t="shared" si="102"/>
        <v>0</v>
      </c>
      <c r="AS39" s="3">
        <f t="shared" si="103"/>
        <v>0</v>
      </c>
      <c r="AT39" s="3">
        <f t="shared" si="104"/>
        <v>0</v>
      </c>
      <c r="AU39">
        <f t="shared" si="105"/>
        <v>0</v>
      </c>
      <c r="AV39" s="3">
        <f t="shared" si="106"/>
        <v>0</v>
      </c>
      <c r="AW39" s="3">
        <f t="shared" si="107"/>
        <v>0</v>
      </c>
      <c r="AX39">
        <f t="shared" si="108"/>
        <v>0</v>
      </c>
      <c r="AY39" s="3">
        <f t="shared" si="109"/>
        <v>0</v>
      </c>
      <c r="AZ39" s="3">
        <f t="shared" si="110"/>
        <v>0</v>
      </c>
      <c r="BA39" s="13"/>
    </row>
    <row r="40" spans="1:53" x14ac:dyDescent="0.3">
      <c r="A40" t="s">
        <v>61</v>
      </c>
      <c r="B40" t="s">
        <v>62</v>
      </c>
      <c r="C40">
        <v>45.5</v>
      </c>
      <c r="D40">
        <v>26840</v>
      </c>
      <c r="E40">
        <v>0</v>
      </c>
      <c r="F40" s="2">
        <v>1221220</v>
      </c>
      <c r="G40">
        <v>0</v>
      </c>
      <c r="H40" s="3">
        <f t="shared" si="73"/>
        <v>1.4945727013464879E-2</v>
      </c>
      <c r="J40" s="1">
        <v>44207</v>
      </c>
      <c r="K40">
        <v>66.989999999999995</v>
      </c>
      <c r="L40" s="11">
        <f t="shared" si="74"/>
        <v>576791.59999999986</v>
      </c>
      <c r="M40" s="12">
        <f t="shared" si="75"/>
        <v>0.4723076923076921</v>
      </c>
      <c r="N40" s="11">
        <f t="shared" si="76"/>
        <v>1798011.5999999999</v>
      </c>
      <c r="R40" s="3">
        <f t="shared" si="77"/>
        <v>3.8782514688351852E-2</v>
      </c>
      <c r="S40" s="5" t="s">
        <v>142</v>
      </c>
      <c r="T40">
        <f t="shared" si="78"/>
        <v>0</v>
      </c>
      <c r="U40" s="3">
        <f t="shared" si="79"/>
        <v>0</v>
      </c>
      <c r="V40" s="3">
        <f t="shared" si="80"/>
        <v>0</v>
      </c>
      <c r="W40" s="2">
        <f t="shared" si="81"/>
        <v>0</v>
      </c>
      <c r="X40" s="3">
        <f t="shared" si="82"/>
        <v>0</v>
      </c>
      <c r="Y40" s="3">
        <f t="shared" si="83"/>
        <v>0</v>
      </c>
      <c r="Z40">
        <f t="shared" si="84"/>
        <v>0</v>
      </c>
      <c r="AA40" s="3">
        <f t="shared" si="85"/>
        <v>0</v>
      </c>
      <c r="AB40" s="3">
        <f t="shared" si="86"/>
        <v>0</v>
      </c>
      <c r="AC40">
        <f t="shared" si="87"/>
        <v>0</v>
      </c>
      <c r="AD40" s="3">
        <f t="shared" si="88"/>
        <v>0</v>
      </c>
      <c r="AE40" s="3">
        <f t="shared" si="89"/>
        <v>0</v>
      </c>
      <c r="AF40">
        <f t="shared" si="90"/>
        <v>0</v>
      </c>
      <c r="AG40" s="3">
        <f t="shared" si="91"/>
        <v>0</v>
      </c>
      <c r="AH40" s="3">
        <f t="shared" si="92"/>
        <v>0</v>
      </c>
      <c r="AI40">
        <f t="shared" si="93"/>
        <v>0</v>
      </c>
      <c r="AJ40" s="3">
        <f t="shared" si="94"/>
        <v>0</v>
      </c>
      <c r="AK40" s="3">
        <f t="shared" si="95"/>
        <v>0</v>
      </c>
      <c r="AL40">
        <f t="shared" si="96"/>
        <v>0</v>
      </c>
      <c r="AM40" s="3">
        <f t="shared" si="97"/>
        <v>0</v>
      </c>
      <c r="AN40" s="3">
        <f t="shared" si="98"/>
        <v>0</v>
      </c>
      <c r="AO40">
        <f t="shared" si="99"/>
        <v>1221220</v>
      </c>
      <c r="AP40" s="3">
        <f t="shared" si="100"/>
        <v>3.8782514688351852E-2</v>
      </c>
      <c r="AQ40" s="3">
        <f t="shared" si="101"/>
        <v>1.4945727013464879E-2</v>
      </c>
      <c r="AR40">
        <f t="shared" si="102"/>
        <v>0</v>
      </c>
      <c r="AS40" s="3">
        <f t="shared" si="103"/>
        <v>0</v>
      </c>
      <c r="AT40" s="3">
        <f t="shared" si="104"/>
        <v>0</v>
      </c>
      <c r="AU40">
        <f t="shared" si="105"/>
        <v>0</v>
      </c>
      <c r="AV40" s="3">
        <f t="shared" si="106"/>
        <v>0</v>
      </c>
      <c r="AW40" s="3">
        <f t="shared" si="107"/>
        <v>0</v>
      </c>
      <c r="AX40">
        <f t="shared" si="108"/>
        <v>0</v>
      </c>
      <c r="AY40" s="3">
        <f t="shared" si="109"/>
        <v>0</v>
      </c>
      <c r="AZ40" s="3">
        <f t="shared" si="110"/>
        <v>0</v>
      </c>
    </row>
    <row r="41" spans="1:53" x14ac:dyDescent="0.3">
      <c r="A41" t="s">
        <v>65</v>
      </c>
      <c r="B41" t="s">
        <v>66</v>
      </c>
      <c r="C41">
        <v>13.36</v>
      </c>
      <c r="D41">
        <v>82977</v>
      </c>
      <c r="E41">
        <v>0</v>
      </c>
      <c r="F41" s="2">
        <v>1108572.72</v>
      </c>
      <c r="G41">
        <v>0</v>
      </c>
      <c r="H41" s="3">
        <f t="shared" si="73"/>
        <v>1.3567109323213047E-2</v>
      </c>
      <c r="J41" s="1">
        <v>44237</v>
      </c>
      <c r="K41">
        <v>22.69</v>
      </c>
      <c r="L41" s="11">
        <f t="shared" si="74"/>
        <v>774175.41000000015</v>
      </c>
      <c r="M41" s="12">
        <f t="shared" si="75"/>
        <v>0.69835329341317376</v>
      </c>
      <c r="N41" s="11">
        <f t="shared" si="76"/>
        <v>1882748.1300000001</v>
      </c>
      <c r="R41" s="3">
        <f t="shared" si="77"/>
        <v>0.1168119326829247</v>
      </c>
      <c r="S41" s="5" t="s">
        <v>149</v>
      </c>
      <c r="T41">
        <f t="shared" si="78"/>
        <v>0</v>
      </c>
      <c r="U41" s="3">
        <f t="shared" si="79"/>
        <v>0</v>
      </c>
      <c r="V41" s="3">
        <f t="shared" si="80"/>
        <v>0</v>
      </c>
      <c r="W41" s="2">
        <f t="shared" si="81"/>
        <v>0</v>
      </c>
      <c r="X41" s="3">
        <f t="shared" si="82"/>
        <v>0</v>
      </c>
      <c r="Y41" s="3">
        <f t="shared" si="83"/>
        <v>0</v>
      </c>
      <c r="Z41">
        <f t="shared" si="84"/>
        <v>0</v>
      </c>
      <c r="AA41" s="3">
        <f t="shared" si="85"/>
        <v>0</v>
      </c>
      <c r="AB41" s="3">
        <f t="shared" si="86"/>
        <v>0</v>
      </c>
      <c r="AC41">
        <f t="shared" si="87"/>
        <v>0</v>
      </c>
      <c r="AD41" s="3">
        <f t="shared" si="88"/>
        <v>0</v>
      </c>
      <c r="AE41" s="3">
        <f t="shared" si="89"/>
        <v>0</v>
      </c>
      <c r="AF41">
        <f t="shared" si="90"/>
        <v>0</v>
      </c>
      <c r="AG41" s="3">
        <f t="shared" si="91"/>
        <v>0</v>
      </c>
      <c r="AH41" s="3">
        <f t="shared" si="92"/>
        <v>0</v>
      </c>
      <c r="AI41">
        <f t="shared" si="93"/>
        <v>0</v>
      </c>
      <c r="AJ41" s="3">
        <f t="shared" si="94"/>
        <v>0</v>
      </c>
      <c r="AK41" s="3">
        <f t="shared" si="95"/>
        <v>0</v>
      </c>
      <c r="AL41">
        <f t="shared" si="96"/>
        <v>0</v>
      </c>
      <c r="AM41" s="3">
        <f t="shared" si="97"/>
        <v>0</v>
      </c>
      <c r="AN41" s="3">
        <f t="shared" si="98"/>
        <v>0</v>
      </c>
      <c r="AO41">
        <f t="shared" si="99"/>
        <v>0</v>
      </c>
      <c r="AP41" s="3">
        <f t="shared" si="100"/>
        <v>0</v>
      </c>
      <c r="AQ41" s="3">
        <f t="shared" si="101"/>
        <v>0</v>
      </c>
      <c r="AR41">
        <f t="shared" si="102"/>
        <v>0</v>
      </c>
      <c r="AS41" s="3">
        <f t="shared" si="103"/>
        <v>0</v>
      </c>
      <c r="AT41" s="3">
        <f t="shared" si="104"/>
        <v>0</v>
      </c>
      <c r="AU41">
        <f t="shared" si="105"/>
        <v>1108572.72</v>
      </c>
      <c r="AV41" s="3">
        <f t="shared" si="106"/>
        <v>0.1168119326829247</v>
      </c>
      <c r="AW41" s="3">
        <f t="shared" si="107"/>
        <v>1.3567109323213047E-2</v>
      </c>
      <c r="AX41">
        <f t="shared" si="108"/>
        <v>0</v>
      </c>
      <c r="AY41" s="3">
        <f t="shared" si="109"/>
        <v>0</v>
      </c>
      <c r="AZ41" s="3">
        <f t="shared" si="110"/>
        <v>0</v>
      </c>
    </row>
    <row r="42" spans="1:53" x14ac:dyDescent="0.3">
      <c r="A42" t="s">
        <v>67</v>
      </c>
      <c r="B42" t="s">
        <v>68</v>
      </c>
      <c r="C42">
        <v>62.9</v>
      </c>
      <c r="D42">
        <v>17565</v>
      </c>
      <c r="E42">
        <v>0</v>
      </c>
      <c r="F42" s="2">
        <v>1104838.5</v>
      </c>
      <c r="G42">
        <v>0</v>
      </c>
      <c r="H42" s="3">
        <f t="shared" si="73"/>
        <v>1.3521408603663564E-2</v>
      </c>
      <c r="J42" s="1">
        <v>43987</v>
      </c>
      <c r="K42">
        <v>65.11</v>
      </c>
      <c r="L42" s="11">
        <f t="shared" si="74"/>
        <v>38818.649999999907</v>
      </c>
      <c r="M42" s="12">
        <f t="shared" si="75"/>
        <v>3.513513513513522E-2</v>
      </c>
      <c r="N42" s="11">
        <f t="shared" si="76"/>
        <v>1143657.1499999999</v>
      </c>
      <c r="R42" s="3">
        <f t="shared" si="77"/>
        <v>3.5086565364558911E-2</v>
      </c>
      <c r="S42" s="5" t="s">
        <v>142</v>
      </c>
      <c r="T42">
        <f t="shared" si="78"/>
        <v>0</v>
      </c>
      <c r="U42" s="3">
        <f t="shared" si="79"/>
        <v>0</v>
      </c>
      <c r="V42" s="3">
        <f t="shared" si="80"/>
        <v>0</v>
      </c>
      <c r="W42" s="2">
        <f t="shared" si="81"/>
        <v>0</v>
      </c>
      <c r="X42" s="3">
        <f t="shared" si="82"/>
        <v>0</v>
      </c>
      <c r="Y42" s="3">
        <f t="shared" si="83"/>
        <v>0</v>
      </c>
      <c r="Z42">
        <f t="shared" si="84"/>
        <v>0</v>
      </c>
      <c r="AA42" s="3">
        <f t="shared" si="85"/>
        <v>0</v>
      </c>
      <c r="AB42" s="3">
        <f t="shared" si="86"/>
        <v>0</v>
      </c>
      <c r="AC42">
        <f t="shared" si="87"/>
        <v>0</v>
      </c>
      <c r="AD42" s="3">
        <f t="shared" si="88"/>
        <v>0</v>
      </c>
      <c r="AE42" s="3">
        <f t="shared" si="89"/>
        <v>0</v>
      </c>
      <c r="AF42">
        <f t="shared" si="90"/>
        <v>0</v>
      </c>
      <c r="AG42" s="3">
        <f t="shared" si="91"/>
        <v>0</v>
      </c>
      <c r="AH42" s="3">
        <f t="shared" si="92"/>
        <v>0</v>
      </c>
      <c r="AI42">
        <f t="shared" si="93"/>
        <v>0</v>
      </c>
      <c r="AJ42" s="3">
        <f t="shared" si="94"/>
        <v>0</v>
      </c>
      <c r="AK42" s="3">
        <f t="shared" si="95"/>
        <v>0</v>
      </c>
      <c r="AL42">
        <f t="shared" si="96"/>
        <v>0</v>
      </c>
      <c r="AM42" s="3">
        <f t="shared" si="97"/>
        <v>0</v>
      </c>
      <c r="AN42" s="3">
        <f t="shared" si="98"/>
        <v>0</v>
      </c>
      <c r="AO42">
        <f t="shared" si="99"/>
        <v>1104838.5</v>
      </c>
      <c r="AP42" s="3">
        <f t="shared" si="100"/>
        <v>3.5086565364558911E-2</v>
      </c>
      <c r="AQ42" s="3">
        <f t="shared" si="101"/>
        <v>1.3521408603663564E-2</v>
      </c>
      <c r="AR42">
        <f t="shared" si="102"/>
        <v>0</v>
      </c>
      <c r="AS42" s="3">
        <f t="shared" si="103"/>
        <v>0</v>
      </c>
      <c r="AT42" s="3">
        <f t="shared" si="104"/>
        <v>0</v>
      </c>
      <c r="AU42">
        <f t="shared" si="105"/>
        <v>0</v>
      </c>
      <c r="AV42" s="3">
        <f t="shared" si="106"/>
        <v>0</v>
      </c>
      <c r="AW42" s="3">
        <f t="shared" si="107"/>
        <v>0</v>
      </c>
      <c r="AX42">
        <f t="shared" si="108"/>
        <v>0</v>
      </c>
      <c r="AY42" s="3">
        <f t="shared" si="109"/>
        <v>0</v>
      </c>
      <c r="AZ42" s="3">
        <f t="shared" si="110"/>
        <v>0</v>
      </c>
    </row>
    <row r="43" spans="1:53" x14ac:dyDescent="0.3">
      <c r="A43" t="s">
        <v>71</v>
      </c>
      <c r="B43" t="s">
        <v>72</v>
      </c>
      <c r="C43">
        <v>242.11</v>
      </c>
      <c r="D43">
        <v>4450</v>
      </c>
      <c r="E43">
        <v>0</v>
      </c>
      <c r="F43" s="2">
        <v>1077389.5</v>
      </c>
      <c r="G43">
        <v>0</v>
      </c>
      <c r="H43" s="3">
        <f t="shared" si="73"/>
        <v>1.3185477927133047E-2</v>
      </c>
      <c r="J43" s="1">
        <v>44243</v>
      </c>
      <c r="K43">
        <v>283.18979999999999</v>
      </c>
      <c r="L43" s="11">
        <f t="shared" si="74"/>
        <v>182805.10999999987</v>
      </c>
      <c r="M43" s="12">
        <f t="shared" si="75"/>
        <v>0.16967411507166164</v>
      </c>
      <c r="N43" s="11">
        <f t="shared" si="76"/>
        <v>1260194.6099999999</v>
      </c>
      <c r="R43" s="3">
        <f t="shared" si="77"/>
        <v>0.10982234075553154</v>
      </c>
      <c r="S43" s="5" t="s">
        <v>144</v>
      </c>
      <c r="T43">
        <f t="shared" si="78"/>
        <v>0</v>
      </c>
      <c r="U43" s="3">
        <f t="shared" si="79"/>
        <v>0</v>
      </c>
      <c r="V43" s="3">
        <f t="shared" si="80"/>
        <v>0</v>
      </c>
      <c r="W43" s="2">
        <f t="shared" si="81"/>
        <v>0</v>
      </c>
      <c r="X43" s="3">
        <f t="shared" si="82"/>
        <v>0</v>
      </c>
      <c r="Y43" s="3">
        <f t="shared" si="83"/>
        <v>0</v>
      </c>
      <c r="Z43">
        <f t="shared" si="84"/>
        <v>0</v>
      </c>
      <c r="AA43" s="3">
        <f t="shared" si="85"/>
        <v>0</v>
      </c>
      <c r="AB43" s="3">
        <f t="shared" si="86"/>
        <v>0</v>
      </c>
      <c r="AC43">
        <f t="shared" si="87"/>
        <v>0</v>
      </c>
      <c r="AD43" s="3">
        <f t="shared" si="88"/>
        <v>0</v>
      </c>
      <c r="AE43" s="3">
        <f t="shared" si="89"/>
        <v>0</v>
      </c>
      <c r="AF43">
        <f t="shared" si="90"/>
        <v>1077389.5</v>
      </c>
      <c r="AG43" s="3">
        <f t="shared" si="91"/>
        <v>0.10982234075553154</v>
      </c>
      <c r="AH43" s="3">
        <f t="shared" si="92"/>
        <v>1.3185477927133047E-2</v>
      </c>
      <c r="AI43">
        <f t="shared" si="93"/>
        <v>0</v>
      </c>
      <c r="AJ43" s="3">
        <f t="shared" si="94"/>
        <v>0</v>
      </c>
      <c r="AK43" s="3">
        <f t="shared" si="95"/>
        <v>0</v>
      </c>
      <c r="AL43">
        <f t="shared" si="96"/>
        <v>0</v>
      </c>
      <c r="AM43" s="3">
        <f t="shared" si="97"/>
        <v>0</v>
      </c>
      <c r="AN43" s="3">
        <f t="shared" si="98"/>
        <v>0</v>
      </c>
      <c r="AO43">
        <f t="shared" si="99"/>
        <v>0</v>
      </c>
      <c r="AP43" s="3">
        <f t="shared" si="100"/>
        <v>0</v>
      </c>
      <c r="AQ43" s="3">
        <f t="shared" si="101"/>
        <v>0</v>
      </c>
      <c r="AR43">
        <f t="shared" si="102"/>
        <v>0</v>
      </c>
      <c r="AS43" s="3">
        <f t="shared" si="103"/>
        <v>0</v>
      </c>
      <c r="AT43" s="3">
        <f t="shared" si="104"/>
        <v>0</v>
      </c>
      <c r="AU43">
        <f t="shared" si="105"/>
        <v>0</v>
      </c>
      <c r="AV43" s="3">
        <f t="shared" si="106"/>
        <v>0</v>
      </c>
      <c r="AW43" s="3">
        <f t="shared" si="107"/>
        <v>0</v>
      </c>
      <c r="AX43">
        <f t="shared" si="108"/>
        <v>0</v>
      </c>
      <c r="AY43" s="3">
        <f t="shared" si="109"/>
        <v>0</v>
      </c>
      <c r="AZ43" s="3">
        <f t="shared" si="110"/>
        <v>0</v>
      </c>
      <c r="BA43" s="13"/>
    </row>
    <row r="44" spans="1:53" x14ac:dyDescent="0.3">
      <c r="A44" t="s">
        <v>73</v>
      </c>
      <c r="B44" t="s">
        <v>74</v>
      </c>
      <c r="C44">
        <v>82.57</v>
      </c>
      <c r="D44">
        <v>11848</v>
      </c>
      <c r="E44">
        <v>0</v>
      </c>
      <c r="F44" s="2">
        <v>978289.36</v>
      </c>
      <c r="G44">
        <v>0</v>
      </c>
      <c r="H44" s="3">
        <f t="shared" si="73"/>
        <v>1.1972654980050497E-2</v>
      </c>
      <c r="J44" s="1">
        <v>44239</v>
      </c>
      <c r="K44">
        <v>99.4</v>
      </c>
      <c r="L44" s="11">
        <f t="shared" si="74"/>
        <v>199401.83999999997</v>
      </c>
      <c r="M44" s="12">
        <f t="shared" si="75"/>
        <v>0.20382705583141592</v>
      </c>
      <c r="N44" s="11">
        <f t="shared" si="76"/>
        <v>1177691.2</v>
      </c>
      <c r="R44" s="3">
        <f t="shared" si="77"/>
        <v>3.1067720372789778E-2</v>
      </c>
      <c r="S44" s="5" t="s">
        <v>142</v>
      </c>
      <c r="T44">
        <f t="shared" si="78"/>
        <v>0</v>
      </c>
      <c r="U44" s="3">
        <f t="shared" si="79"/>
        <v>0</v>
      </c>
      <c r="V44" s="3">
        <f t="shared" si="80"/>
        <v>0</v>
      </c>
      <c r="W44" s="2">
        <f t="shared" si="81"/>
        <v>0</v>
      </c>
      <c r="X44" s="3">
        <f t="shared" si="82"/>
        <v>0</v>
      </c>
      <c r="Y44" s="3">
        <f t="shared" si="83"/>
        <v>0</v>
      </c>
      <c r="Z44">
        <f t="shared" si="84"/>
        <v>0</v>
      </c>
      <c r="AA44" s="3">
        <f t="shared" si="85"/>
        <v>0</v>
      </c>
      <c r="AB44" s="3">
        <f t="shared" si="86"/>
        <v>0</v>
      </c>
      <c r="AC44">
        <f t="shared" si="87"/>
        <v>0</v>
      </c>
      <c r="AD44" s="3">
        <f t="shared" si="88"/>
        <v>0</v>
      </c>
      <c r="AE44" s="3">
        <f t="shared" si="89"/>
        <v>0</v>
      </c>
      <c r="AF44">
        <f t="shared" si="90"/>
        <v>0</v>
      </c>
      <c r="AG44" s="3">
        <f t="shared" si="91"/>
        <v>0</v>
      </c>
      <c r="AH44" s="3">
        <f t="shared" si="92"/>
        <v>0</v>
      </c>
      <c r="AI44">
        <f t="shared" si="93"/>
        <v>0</v>
      </c>
      <c r="AJ44" s="3">
        <f t="shared" si="94"/>
        <v>0</v>
      </c>
      <c r="AK44" s="3">
        <f t="shared" si="95"/>
        <v>0</v>
      </c>
      <c r="AL44">
        <f t="shared" si="96"/>
        <v>0</v>
      </c>
      <c r="AM44" s="3">
        <f t="shared" si="97"/>
        <v>0</v>
      </c>
      <c r="AN44" s="3">
        <f t="shared" si="98"/>
        <v>0</v>
      </c>
      <c r="AO44">
        <f t="shared" si="99"/>
        <v>978289.36</v>
      </c>
      <c r="AP44" s="3">
        <f t="shared" si="100"/>
        <v>3.1067720372789778E-2</v>
      </c>
      <c r="AQ44" s="3">
        <f t="shared" si="101"/>
        <v>1.1972654980050497E-2</v>
      </c>
      <c r="AR44">
        <f t="shared" si="102"/>
        <v>0</v>
      </c>
      <c r="AS44" s="3">
        <f t="shared" si="103"/>
        <v>0</v>
      </c>
      <c r="AT44" s="3">
        <f t="shared" si="104"/>
        <v>0</v>
      </c>
      <c r="AU44">
        <f t="shared" si="105"/>
        <v>0</v>
      </c>
      <c r="AV44" s="3">
        <f t="shared" si="106"/>
        <v>0</v>
      </c>
      <c r="AW44" s="3">
        <f t="shared" si="107"/>
        <v>0</v>
      </c>
      <c r="AX44">
        <f t="shared" si="108"/>
        <v>0</v>
      </c>
      <c r="AY44" s="3">
        <f t="shared" si="109"/>
        <v>0</v>
      </c>
      <c r="AZ44" s="3">
        <f t="shared" si="110"/>
        <v>0</v>
      </c>
      <c r="BA44" s="8"/>
    </row>
    <row r="45" spans="1:53" s="8" customFormat="1" x14ac:dyDescent="0.3">
      <c r="A45" t="s">
        <v>77</v>
      </c>
      <c r="B45" t="s">
        <v>78</v>
      </c>
      <c r="C45">
        <v>98.42</v>
      </c>
      <c r="D45">
        <v>9811</v>
      </c>
      <c r="E45">
        <v>0</v>
      </c>
      <c r="F45" s="2">
        <v>965598.62</v>
      </c>
      <c r="G45">
        <v>0</v>
      </c>
      <c r="H45" s="3">
        <f t="shared" si="73"/>
        <v>1.181734116629142E-2</v>
      </c>
      <c r="I45"/>
      <c r="J45" s="1">
        <v>44235</v>
      </c>
      <c r="K45">
        <v>126.9</v>
      </c>
      <c r="L45" s="11">
        <f t="shared" si="74"/>
        <v>279417.28000000014</v>
      </c>
      <c r="M45" s="12">
        <f t="shared" si="75"/>
        <v>0.28937207884576299</v>
      </c>
      <c r="N45" s="11">
        <f t="shared" si="76"/>
        <v>1245015.9000000001</v>
      </c>
      <c r="O45"/>
      <c r="P45"/>
      <c r="Q45"/>
      <c r="R45" s="3">
        <f t="shared" si="77"/>
        <v>0.15342099858159094</v>
      </c>
      <c r="S45" s="5" t="s">
        <v>147</v>
      </c>
      <c r="T45">
        <f t="shared" si="78"/>
        <v>0</v>
      </c>
      <c r="U45" s="3">
        <f t="shared" si="79"/>
        <v>0</v>
      </c>
      <c r="V45" s="3">
        <f t="shared" si="80"/>
        <v>0</v>
      </c>
      <c r="W45" s="2">
        <f t="shared" si="81"/>
        <v>965598.62</v>
      </c>
      <c r="X45" s="3">
        <f t="shared" si="82"/>
        <v>0.15342099858159094</v>
      </c>
      <c r="Y45" s="3">
        <f t="shared" si="83"/>
        <v>1.181734116629142E-2</v>
      </c>
      <c r="Z45">
        <f t="shared" si="84"/>
        <v>0</v>
      </c>
      <c r="AA45" s="3">
        <f t="shared" si="85"/>
        <v>0</v>
      </c>
      <c r="AB45" s="3">
        <f t="shared" si="86"/>
        <v>0</v>
      </c>
      <c r="AC45">
        <f t="shared" si="87"/>
        <v>0</v>
      </c>
      <c r="AD45" s="3">
        <f t="shared" si="88"/>
        <v>0</v>
      </c>
      <c r="AE45" s="3">
        <f t="shared" si="89"/>
        <v>0</v>
      </c>
      <c r="AF45">
        <f t="shared" si="90"/>
        <v>0</v>
      </c>
      <c r="AG45" s="3">
        <f t="shared" si="91"/>
        <v>0</v>
      </c>
      <c r="AH45" s="3">
        <f t="shared" si="92"/>
        <v>0</v>
      </c>
      <c r="AI45">
        <f t="shared" si="93"/>
        <v>0</v>
      </c>
      <c r="AJ45" s="3">
        <f t="shared" si="94"/>
        <v>0</v>
      </c>
      <c r="AK45" s="3">
        <f t="shared" si="95"/>
        <v>0</v>
      </c>
      <c r="AL45">
        <f t="shared" si="96"/>
        <v>0</v>
      </c>
      <c r="AM45" s="3">
        <f t="shared" si="97"/>
        <v>0</v>
      </c>
      <c r="AN45" s="3">
        <f t="shared" si="98"/>
        <v>0</v>
      </c>
      <c r="AO45">
        <f t="shared" si="99"/>
        <v>0</v>
      </c>
      <c r="AP45" s="3">
        <f t="shared" si="100"/>
        <v>0</v>
      </c>
      <c r="AQ45" s="3">
        <f t="shared" si="101"/>
        <v>0</v>
      </c>
      <c r="AR45">
        <f t="shared" si="102"/>
        <v>0</v>
      </c>
      <c r="AS45" s="3">
        <f t="shared" si="103"/>
        <v>0</v>
      </c>
      <c r="AT45" s="3">
        <f t="shared" si="104"/>
        <v>0</v>
      </c>
      <c r="AU45">
        <f t="shared" si="105"/>
        <v>0</v>
      </c>
      <c r="AV45" s="3">
        <f t="shared" si="106"/>
        <v>0</v>
      </c>
      <c r="AW45" s="3">
        <f t="shared" si="107"/>
        <v>0</v>
      </c>
      <c r="AX45">
        <f t="shared" si="108"/>
        <v>0</v>
      </c>
      <c r="AY45" s="3">
        <f t="shared" si="109"/>
        <v>0</v>
      </c>
      <c r="AZ45" s="3">
        <f t="shared" si="110"/>
        <v>0</v>
      </c>
      <c r="BA45" s="5"/>
    </row>
    <row r="46" spans="1:53" x14ac:dyDescent="0.3">
      <c r="A46" t="s">
        <v>81</v>
      </c>
      <c r="B46" t="s">
        <v>82</v>
      </c>
      <c r="C46">
        <v>136.99</v>
      </c>
      <c r="D46">
        <v>6206</v>
      </c>
      <c r="E46">
        <v>0</v>
      </c>
      <c r="F46" s="2">
        <f>850159.94+0</f>
        <v>850159.94</v>
      </c>
      <c r="G46">
        <v>0</v>
      </c>
      <c r="H46" s="3">
        <f t="shared" si="73"/>
        <v>1.0404561324760224E-2</v>
      </c>
      <c r="J46" s="1">
        <v>44235</v>
      </c>
      <c r="K46">
        <v>189.26</v>
      </c>
      <c r="L46" s="11">
        <f t="shared" si="74"/>
        <v>324387.61999999988</v>
      </c>
      <c r="M46" s="12">
        <f t="shared" si="75"/>
        <v>0.38156069786115765</v>
      </c>
      <c r="N46" s="11">
        <f t="shared" si="76"/>
        <v>1174547.5599999998</v>
      </c>
      <c r="R46" s="3">
        <f t="shared" si="77"/>
        <v>0.13507930132384141</v>
      </c>
      <c r="S46" s="5" t="s">
        <v>147</v>
      </c>
      <c r="T46">
        <f t="shared" si="78"/>
        <v>0</v>
      </c>
      <c r="U46" s="3">
        <f t="shared" si="79"/>
        <v>0</v>
      </c>
      <c r="V46" s="3">
        <f t="shared" si="80"/>
        <v>0</v>
      </c>
      <c r="W46" s="2">
        <f t="shared" si="81"/>
        <v>850159.94</v>
      </c>
      <c r="X46" s="3">
        <f t="shared" si="82"/>
        <v>0.13507930132384141</v>
      </c>
      <c r="Y46" s="3">
        <f t="shared" si="83"/>
        <v>1.0404561324760224E-2</v>
      </c>
      <c r="Z46">
        <f t="shared" si="84"/>
        <v>0</v>
      </c>
      <c r="AA46" s="3">
        <f t="shared" si="85"/>
        <v>0</v>
      </c>
      <c r="AB46" s="3">
        <f t="shared" si="86"/>
        <v>0</v>
      </c>
      <c r="AC46">
        <f t="shared" si="87"/>
        <v>0</v>
      </c>
      <c r="AD46" s="3">
        <f t="shared" si="88"/>
        <v>0</v>
      </c>
      <c r="AE46" s="3">
        <f t="shared" si="89"/>
        <v>0</v>
      </c>
      <c r="AF46">
        <f t="shared" si="90"/>
        <v>0</v>
      </c>
      <c r="AG46" s="3">
        <f t="shared" si="91"/>
        <v>0</v>
      </c>
      <c r="AH46" s="3">
        <f t="shared" si="92"/>
        <v>0</v>
      </c>
      <c r="AI46">
        <f t="shared" si="93"/>
        <v>0</v>
      </c>
      <c r="AJ46" s="3">
        <f t="shared" si="94"/>
        <v>0</v>
      </c>
      <c r="AK46" s="3">
        <f t="shared" si="95"/>
        <v>0</v>
      </c>
      <c r="AL46">
        <f t="shared" si="96"/>
        <v>0</v>
      </c>
      <c r="AM46" s="3">
        <f t="shared" si="97"/>
        <v>0</v>
      </c>
      <c r="AN46" s="3">
        <f t="shared" si="98"/>
        <v>0</v>
      </c>
      <c r="AO46">
        <f t="shared" si="99"/>
        <v>0</v>
      </c>
      <c r="AP46" s="3">
        <f t="shared" si="100"/>
        <v>0</v>
      </c>
      <c r="AQ46" s="3">
        <f t="shared" si="101"/>
        <v>0</v>
      </c>
      <c r="AR46">
        <f t="shared" si="102"/>
        <v>0</v>
      </c>
      <c r="AS46" s="3">
        <f t="shared" si="103"/>
        <v>0</v>
      </c>
      <c r="AT46" s="3">
        <f t="shared" si="104"/>
        <v>0</v>
      </c>
      <c r="AU46">
        <f t="shared" si="105"/>
        <v>0</v>
      </c>
      <c r="AV46" s="3">
        <f t="shared" si="106"/>
        <v>0</v>
      </c>
      <c r="AW46" s="3">
        <f t="shared" si="107"/>
        <v>0</v>
      </c>
      <c r="AX46">
        <f t="shared" si="108"/>
        <v>0</v>
      </c>
      <c r="AY46" s="3">
        <f t="shared" si="109"/>
        <v>0</v>
      </c>
      <c r="AZ46" s="3">
        <f t="shared" si="110"/>
        <v>0</v>
      </c>
      <c r="BA46" s="5"/>
    </row>
    <row r="47" spans="1:53" x14ac:dyDescent="0.3">
      <c r="A47" t="s">
        <v>101</v>
      </c>
      <c r="B47" t="s">
        <v>102</v>
      </c>
      <c r="C47">
        <v>41.49</v>
      </c>
      <c r="D47">
        <v>9951</v>
      </c>
      <c r="E47">
        <v>0</v>
      </c>
      <c r="F47" s="2">
        <f>412866.99+403156</f>
        <v>816022.99</v>
      </c>
      <c r="G47">
        <v>0</v>
      </c>
      <c r="H47" s="3">
        <f t="shared" si="73"/>
        <v>9.9867811248189366E-3</v>
      </c>
      <c r="I47" t="s">
        <v>139</v>
      </c>
      <c r="J47" s="1">
        <v>44215</v>
      </c>
      <c r="K47">
        <v>71.25</v>
      </c>
      <c r="L47" s="11">
        <f t="shared" si="74"/>
        <v>585318.00873463461</v>
      </c>
      <c r="M47" s="12">
        <f t="shared" si="75"/>
        <v>0.71728127259580621</v>
      </c>
      <c r="N47" s="11">
        <f t="shared" si="76"/>
        <v>1401340.9987346346</v>
      </c>
      <c r="R47" s="3">
        <f t="shared" si="77"/>
        <v>0.12965538620108591</v>
      </c>
      <c r="S47" s="5" t="s">
        <v>147</v>
      </c>
      <c r="T47">
        <f t="shared" si="78"/>
        <v>0</v>
      </c>
      <c r="U47" s="3">
        <f t="shared" si="79"/>
        <v>0</v>
      </c>
      <c r="V47" s="3">
        <f t="shared" si="80"/>
        <v>0</v>
      </c>
      <c r="W47" s="2">
        <f t="shared" si="81"/>
        <v>816022.99</v>
      </c>
      <c r="X47" s="3">
        <f t="shared" si="82"/>
        <v>0.12965538620108591</v>
      </c>
      <c r="Y47" s="3">
        <f t="shared" si="83"/>
        <v>9.9867811248189366E-3</v>
      </c>
      <c r="Z47">
        <f t="shared" si="84"/>
        <v>0</v>
      </c>
      <c r="AA47" s="3">
        <f t="shared" si="85"/>
        <v>0</v>
      </c>
      <c r="AB47" s="3">
        <f t="shared" si="86"/>
        <v>0</v>
      </c>
      <c r="AC47">
        <f t="shared" si="87"/>
        <v>0</v>
      </c>
      <c r="AD47" s="3">
        <f t="shared" si="88"/>
        <v>0</v>
      </c>
      <c r="AE47" s="3">
        <f t="shared" si="89"/>
        <v>0</v>
      </c>
      <c r="AF47">
        <f t="shared" si="90"/>
        <v>0</v>
      </c>
      <c r="AG47" s="3">
        <f t="shared" si="91"/>
        <v>0</v>
      </c>
      <c r="AH47" s="3">
        <f t="shared" si="92"/>
        <v>0</v>
      </c>
      <c r="AI47">
        <f t="shared" si="93"/>
        <v>0</v>
      </c>
      <c r="AJ47" s="3">
        <f t="shared" si="94"/>
        <v>0</v>
      </c>
      <c r="AK47" s="3">
        <f t="shared" si="95"/>
        <v>0</v>
      </c>
      <c r="AL47">
        <f t="shared" si="96"/>
        <v>0</v>
      </c>
      <c r="AM47" s="3">
        <f t="shared" si="97"/>
        <v>0</v>
      </c>
      <c r="AN47" s="3">
        <f t="shared" si="98"/>
        <v>0</v>
      </c>
      <c r="AO47">
        <f t="shared" si="99"/>
        <v>0</v>
      </c>
      <c r="AP47" s="3">
        <f t="shared" si="100"/>
        <v>0</v>
      </c>
      <c r="AQ47" s="3">
        <f t="shared" si="101"/>
        <v>0</v>
      </c>
      <c r="AR47">
        <f t="shared" si="102"/>
        <v>0</v>
      </c>
      <c r="AS47" s="3">
        <f t="shared" si="103"/>
        <v>0</v>
      </c>
      <c r="AT47" s="3">
        <f t="shared" si="104"/>
        <v>0</v>
      </c>
      <c r="AU47">
        <f t="shared" si="105"/>
        <v>0</v>
      </c>
      <c r="AV47" s="3">
        <f t="shared" si="106"/>
        <v>0</v>
      </c>
      <c r="AW47" s="3">
        <f t="shared" si="107"/>
        <v>0</v>
      </c>
      <c r="AX47">
        <f t="shared" si="108"/>
        <v>0</v>
      </c>
      <c r="AY47" s="3">
        <f t="shared" si="109"/>
        <v>0</v>
      </c>
      <c r="AZ47" s="3">
        <f t="shared" si="110"/>
        <v>0</v>
      </c>
      <c r="BA47" s="5"/>
    </row>
    <row r="48" spans="1:53" x14ac:dyDescent="0.3">
      <c r="A48" s="8" t="s">
        <v>137</v>
      </c>
      <c r="B48" s="8" t="s">
        <v>138</v>
      </c>
      <c r="C48" s="8">
        <v>84.02</v>
      </c>
      <c r="D48" s="8">
        <v>701</v>
      </c>
      <c r="E48" s="8">
        <v>0</v>
      </c>
      <c r="F48" s="9">
        <f>58898.02+660923</f>
        <v>719821.02</v>
      </c>
      <c r="G48" s="8">
        <v>0</v>
      </c>
      <c r="H48" s="10">
        <f t="shared" si="73"/>
        <v>8.8094270184519118E-3</v>
      </c>
      <c r="I48" s="8" t="s">
        <v>139</v>
      </c>
      <c r="J48" s="20">
        <v>44244</v>
      </c>
      <c r="K48" s="8">
        <v>108.29</v>
      </c>
      <c r="L48" s="11">
        <f t="shared" si="74"/>
        <v>207927.35248036182</v>
      </c>
      <c r="M48" s="12">
        <f t="shared" si="75"/>
        <v>0.28885979528683658</v>
      </c>
      <c r="N48" s="11">
        <f t="shared" si="76"/>
        <v>927748.37248036184</v>
      </c>
      <c r="O48" s="8"/>
      <c r="P48" s="8"/>
      <c r="Q48" s="8"/>
      <c r="R48" s="3">
        <f t="shared" si="77"/>
        <v>2.2859492377404901E-2</v>
      </c>
      <c r="S48" s="5" t="s">
        <v>142</v>
      </c>
      <c r="T48">
        <f t="shared" si="78"/>
        <v>0</v>
      </c>
      <c r="U48" s="3">
        <f t="shared" si="79"/>
        <v>0</v>
      </c>
      <c r="V48" s="3">
        <f t="shared" si="80"/>
        <v>0</v>
      </c>
      <c r="W48" s="2">
        <f t="shared" si="81"/>
        <v>0</v>
      </c>
      <c r="X48" s="3">
        <f t="shared" si="82"/>
        <v>0</v>
      </c>
      <c r="Y48" s="3">
        <f t="shared" si="83"/>
        <v>0</v>
      </c>
      <c r="Z48">
        <f t="shared" si="84"/>
        <v>0</v>
      </c>
      <c r="AA48" s="3">
        <f t="shared" si="85"/>
        <v>0</v>
      </c>
      <c r="AB48" s="3">
        <f t="shared" si="86"/>
        <v>0</v>
      </c>
      <c r="AC48">
        <f t="shared" si="87"/>
        <v>0</v>
      </c>
      <c r="AD48" s="3">
        <f t="shared" si="88"/>
        <v>0</v>
      </c>
      <c r="AE48" s="3">
        <f t="shared" si="89"/>
        <v>0</v>
      </c>
      <c r="AF48">
        <f t="shared" si="90"/>
        <v>0</v>
      </c>
      <c r="AG48" s="3">
        <f t="shared" si="91"/>
        <v>0</v>
      </c>
      <c r="AH48" s="3">
        <f t="shared" si="92"/>
        <v>0</v>
      </c>
      <c r="AI48">
        <f t="shared" si="93"/>
        <v>0</v>
      </c>
      <c r="AJ48" s="3">
        <f t="shared" si="94"/>
        <v>0</v>
      </c>
      <c r="AK48" s="3">
        <f t="shared" si="95"/>
        <v>0</v>
      </c>
      <c r="AL48">
        <f t="shared" si="96"/>
        <v>0</v>
      </c>
      <c r="AM48" s="3">
        <f t="shared" si="97"/>
        <v>0</v>
      </c>
      <c r="AN48" s="3">
        <f t="shared" si="98"/>
        <v>0</v>
      </c>
      <c r="AO48">
        <f t="shared" si="99"/>
        <v>719821.02</v>
      </c>
      <c r="AP48" s="3">
        <f t="shared" si="100"/>
        <v>2.2859492377404901E-2</v>
      </c>
      <c r="AQ48" s="3">
        <f t="shared" si="101"/>
        <v>8.8094270184519118E-3</v>
      </c>
      <c r="AR48">
        <f t="shared" si="102"/>
        <v>0</v>
      </c>
      <c r="AS48" s="3">
        <f t="shared" si="103"/>
        <v>0</v>
      </c>
      <c r="AT48" s="3">
        <f t="shared" si="104"/>
        <v>0</v>
      </c>
      <c r="AU48">
        <f t="shared" si="105"/>
        <v>0</v>
      </c>
      <c r="AV48" s="3">
        <f t="shared" si="106"/>
        <v>0</v>
      </c>
      <c r="AW48" s="3">
        <f t="shared" si="107"/>
        <v>0</v>
      </c>
      <c r="AX48">
        <f t="shared" si="108"/>
        <v>0</v>
      </c>
      <c r="AY48" s="3">
        <f t="shared" si="109"/>
        <v>0</v>
      </c>
      <c r="AZ48" s="3">
        <f t="shared" si="110"/>
        <v>0</v>
      </c>
    </row>
    <row r="49" spans="1:53" x14ac:dyDescent="0.3">
      <c r="A49" t="s">
        <v>85</v>
      </c>
      <c r="B49" t="s">
        <v>86</v>
      </c>
      <c r="C49">
        <v>291.48</v>
      </c>
      <c r="D49">
        <v>2067</v>
      </c>
      <c r="E49">
        <v>0</v>
      </c>
      <c r="F49" s="2">
        <v>602489.16</v>
      </c>
      <c r="G49">
        <v>0</v>
      </c>
      <c r="H49" s="3">
        <f t="shared" si="73"/>
        <v>7.3734777631645114E-3</v>
      </c>
      <c r="J49" s="1">
        <v>44204</v>
      </c>
      <c r="K49">
        <v>377</v>
      </c>
      <c r="L49" s="11">
        <f t="shared" si="74"/>
        <v>176769.83999999997</v>
      </c>
      <c r="M49" s="12">
        <f t="shared" si="75"/>
        <v>0.29339920406202813</v>
      </c>
      <c r="N49" s="11">
        <f t="shared" si="76"/>
        <v>779259</v>
      </c>
      <c r="R49" s="3">
        <f t="shared" si="77"/>
        <v>0.25573136885888959</v>
      </c>
      <c r="S49" s="5" t="s">
        <v>150</v>
      </c>
      <c r="T49">
        <f t="shared" si="78"/>
        <v>0</v>
      </c>
      <c r="U49" s="3">
        <f t="shared" si="79"/>
        <v>0</v>
      </c>
      <c r="V49" s="3">
        <f t="shared" si="80"/>
        <v>0</v>
      </c>
      <c r="W49" s="2">
        <f t="shared" si="81"/>
        <v>0</v>
      </c>
      <c r="X49" s="3">
        <f t="shared" si="82"/>
        <v>0</v>
      </c>
      <c r="Y49" s="3">
        <f t="shared" si="83"/>
        <v>0</v>
      </c>
      <c r="Z49">
        <f t="shared" si="84"/>
        <v>0</v>
      </c>
      <c r="AA49" s="3">
        <f t="shared" si="85"/>
        <v>0</v>
      </c>
      <c r="AB49" s="3">
        <f t="shared" si="86"/>
        <v>0</v>
      </c>
      <c r="AC49">
        <f t="shared" si="87"/>
        <v>0</v>
      </c>
      <c r="AD49" s="3">
        <f t="shared" si="88"/>
        <v>0</v>
      </c>
      <c r="AE49" s="3">
        <f t="shared" si="89"/>
        <v>0</v>
      </c>
      <c r="AF49">
        <f t="shared" si="90"/>
        <v>0</v>
      </c>
      <c r="AG49" s="3">
        <f t="shared" si="91"/>
        <v>0</v>
      </c>
      <c r="AH49" s="3">
        <f t="shared" si="92"/>
        <v>0</v>
      </c>
      <c r="AI49">
        <f t="shared" si="93"/>
        <v>0</v>
      </c>
      <c r="AJ49" s="3">
        <f t="shared" si="94"/>
        <v>0</v>
      </c>
      <c r="AK49" s="3">
        <f t="shared" si="95"/>
        <v>0</v>
      </c>
      <c r="AL49">
        <f t="shared" si="96"/>
        <v>0</v>
      </c>
      <c r="AM49" s="3">
        <f t="shared" si="97"/>
        <v>0</v>
      </c>
      <c r="AN49" s="3">
        <f t="shared" si="98"/>
        <v>0</v>
      </c>
      <c r="AO49">
        <f t="shared" si="99"/>
        <v>0</v>
      </c>
      <c r="AP49" s="3">
        <f t="shared" si="100"/>
        <v>0</v>
      </c>
      <c r="AQ49" s="3">
        <f t="shared" si="101"/>
        <v>0</v>
      </c>
      <c r="AR49">
        <f t="shared" si="102"/>
        <v>602489.16</v>
      </c>
      <c r="AS49" s="3">
        <f t="shared" si="103"/>
        <v>0.25573136885888959</v>
      </c>
      <c r="AT49" s="3">
        <f t="shared" si="104"/>
        <v>7.3734777631645114E-3</v>
      </c>
      <c r="AU49">
        <f t="shared" si="105"/>
        <v>0</v>
      </c>
      <c r="AV49" s="3">
        <f t="shared" si="106"/>
        <v>0</v>
      </c>
      <c r="AW49" s="3">
        <f t="shared" si="107"/>
        <v>0</v>
      </c>
      <c r="AX49">
        <f t="shared" si="108"/>
        <v>0</v>
      </c>
      <c r="AY49" s="3">
        <f t="shared" si="109"/>
        <v>0</v>
      </c>
      <c r="AZ49" s="3">
        <f t="shared" si="110"/>
        <v>0</v>
      </c>
    </row>
    <row r="50" spans="1:53" x14ac:dyDescent="0.3">
      <c r="A50" t="s">
        <v>87</v>
      </c>
      <c r="B50" t="s">
        <v>88</v>
      </c>
      <c r="C50">
        <v>105.7</v>
      </c>
      <c r="D50">
        <v>5593</v>
      </c>
      <c r="E50">
        <v>0</v>
      </c>
      <c r="F50" s="2">
        <v>591180.1</v>
      </c>
      <c r="G50">
        <v>0</v>
      </c>
      <c r="H50" s="3">
        <f t="shared" si="73"/>
        <v>7.235073443272194E-3</v>
      </c>
      <c r="J50" s="1">
        <v>44188</v>
      </c>
      <c r="K50">
        <v>174.94</v>
      </c>
      <c r="L50" s="11">
        <f t="shared" si="74"/>
        <v>387259.32000000007</v>
      </c>
      <c r="M50" s="12">
        <f t="shared" si="75"/>
        <v>0.65506149479659403</v>
      </c>
      <c r="N50" s="11">
        <f t="shared" si="76"/>
        <v>978439.42</v>
      </c>
      <c r="R50" s="3">
        <f t="shared" si="77"/>
        <v>1</v>
      </c>
      <c r="S50" s="5" t="s">
        <v>148</v>
      </c>
      <c r="T50">
        <f t="shared" si="78"/>
        <v>591180.1</v>
      </c>
      <c r="U50" s="3">
        <f t="shared" si="79"/>
        <v>1</v>
      </c>
      <c r="V50" s="3">
        <f t="shared" si="80"/>
        <v>7.235073443272194E-3</v>
      </c>
      <c r="W50" s="2">
        <f t="shared" si="81"/>
        <v>0</v>
      </c>
      <c r="X50" s="3">
        <f t="shared" si="82"/>
        <v>0</v>
      </c>
      <c r="Y50" s="3">
        <f t="shared" si="83"/>
        <v>0</v>
      </c>
      <c r="Z50">
        <f t="shared" si="84"/>
        <v>0</v>
      </c>
      <c r="AA50" s="3">
        <f t="shared" si="85"/>
        <v>0</v>
      </c>
      <c r="AB50" s="3">
        <f t="shared" si="86"/>
        <v>0</v>
      </c>
      <c r="AC50">
        <f t="shared" si="87"/>
        <v>0</v>
      </c>
      <c r="AD50" s="3">
        <f t="shared" si="88"/>
        <v>0</v>
      </c>
      <c r="AE50" s="3">
        <f t="shared" si="89"/>
        <v>0</v>
      </c>
      <c r="AF50">
        <f t="shared" si="90"/>
        <v>0</v>
      </c>
      <c r="AG50" s="3">
        <f t="shared" si="91"/>
        <v>0</v>
      </c>
      <c r="AH50" s="3">
        <f t="shared" si="92"/>
        <v>0</v>
      </c>
      <c r="AI50">
        <f t="shared" si="93"/>
        <v>0</v>
      </c>
      <c r="AJ50" s="3">
        <f t="shared" si="94"/>
        <v>0</v>
      </c>
      <c r="AK50" s="3">
        <f t="shared" si="95"/>
        <v>0</v>
      </c>
      <c r="AL50">
        <f t="shared" si="96"/>
        <v>0</v>
      </c>
      <c r="AM50" s="3">
        <f t="shared" si="97"/>
        <v>0</v>
      </c>
      <c r="AN50" s="3">
        <f t="shared" si="98"/>
        <v>0</v>
      </c>
      <c r="AO50">
        <f t="shared" si="99"/>
        <v>0</v>
      </c>
      <c r="AP50" s="3">
        <f t="shared" si="100"/>
        <v>0</v>
      </c>
      <c r="AQ50" s="3">
        <f t="shared" si="101"/>
        <v>0</v>
      </c>
      <c r="AR50">
        <f t="shared" si="102"/>
        <v>0</v>
      </c>
      <c r="AS50" s="3">
        <f t="shared" si="103"/>
        <v>0</v>
      </c>
      <c r="AT50" s="3">
        <f t="shared" si="104"/>
        <v>0</v>
      </c>
      <c r="AU50">
        <f t="shared" si="105"/>
        <v>0</v>
      </c>
      <c r="AV50" s="3">
        <f t="shared" si="106"/>
        <v>0</v>
      </c>
      <c r="AW50" s="3">
        <f t="shared" si="107"/>
        <v>0</v>
      </c>
      <c r="AX50">
        <f t="shared" si="108"/>
        <v>0</v>
      </c>
      <c r="AY50" s="3">
        <f t="shared" si="109"/>
        <v>0</v>
      </c>
      <c r="AZ50" s="3">
        <f t="shared" si="110"/>
        <v>0</v>
      </c>
      <c r="BA50" s="5"/>
    </row>
    <row r="51" spans="1:53" x14ac:dyDescent="0.3">
      <c r="A51" t="s">
        <v>89</v>
      </c>
      <c r="B51" t="s">
        <v>90</v>
      </c>
      <c r="C51">
        <v>62.29</v>
      </c>
      <c r="D51">
        <v>9474</v>
      </c>
      <c r="E51">
        <v>0</v>
      </c>
      <c r="F51" s="2">
        <v>590135.46</v>
      </c>
      <c r="G51">
        <v>0</v>
      </c>
      <c r="H51" s="3">
        <f t="shared" si="73"/>
        <v>7.2222887654358123E-3</v>
      </c>
      <c r="J51" s="1">
        <v>44208</v>
      </c>
      <c r="K51">
        <v>100.93</v>
      </c>
      <c r="L51" s="11">
        <f t="shared" si="74"/>
        <v>366075.3600000001</v>
      </c>
      <c r="M51" s="12">
        <f t="shared" si="75"/>
        <v>0.62032428961310004</v>
      </c>
      <c r="N51" s="11">
        <f t="shared" si="76"/>
        <v>956210.82000000007</v>
      </c>
      <c r="R51" s="3">
        <f t="shared" si="77"/>
        <v>0.25048774155201475</v>
      </c>
      <c r="S51" s="5" t="s">
        <v>150</v>
      </c>
      <c r="T51">
        <f t="shared" si="78"/>
        <v>0</v>
      </c>
      <c r="U51" s="3">
        <f t="shared" si="79"/>
        <v>0</v>
      </c>
      <c r="V51" s="3">
        <f t="shared" si="80"/>
        <v>0</v>
      </c>
      <c r="W51" s="2">
        <f t="shared" si="81"/>
        <v>0</v>
      </c>
      <c r="X51" s="3">
        <f t="shared" si="82"/>
        <v>0</v>
      </c>
      <c r="Y51" s="3">
        <f t="shared" si="83"/>
        <v>0</v>
      </c>
      <c r="Z51">
        <f t="shared" si="84"/>
        <v>0</v>
      </c>
      <c r="AA51" s="3">
        <f t="shared" si="85"/>
        <v>0</v>
      </c>
      <c r="AB51" s="3">
        <f t="shared" si="86"/>
        <v>0</v>
      </c>
      <c r="AC51">
        <f t="shared" si="87"/>
        <v>0</v>
      </c>
      <c r="AD51" s="3">
        <f t="shared" si="88"/>
        <v>0</v>
      </c>
      <c r="AE51" s="3">
        <f t="shared" si="89"/>
        <v>0</v>
      </c>
      <c r="AF51">
        <f t="shared" si="90"/>
        <v>0</v>
      </c>
      <c r="AG51" s="3">
        <f t="shared" si="91"/>
        <v>0</v>
      </c>
      <c r="AH51" s="3">
        <f t="shared" si="92"/>
        <v>0</v>
      </c>
      <c r="AI51">
        <f t="shared" si="93"/>
        <v>0</v>
      </c>
      <c r="AJ51" s="3">
        <f t="shared" si="94"/>
        <v>0</v>
      </c>
      <c r="AK51" s="3">
        <f t="shared" si="95"/>
        <v>0</v>
      </c>
      <c r="AL51">
        <f t="shared" si="96"/>
        <v>0</v>
      </c>
      <c r="AM51" s="3">
        <f t="shared" si="97"/>
        <v>0</v>
      </c>
      <c r="AN51" s="3">
        <f t="shared" si="98"/>
        <v>0</v>
      </c>
      <c r="AO51">
        <f t="shared" si="99"/>
        <v>0</v>
      </c>
      <c r="AP51" s="3">
        <f t="shared" si="100"/>
        <v>0</v>
      </c>
      <c r="AQ51" s="3">
        <f t="shared" si="101"/>
        <v>0</v>
      </c>
      <c r="AR51">
        <f t="shared" si="102"/>
        <v>590135.46</v>
      </c>
      <c r="AS51" s="3">
        <f t="shared" si="103"/>
        <v>0.25048774155201475</v>
      </c>
      <c r="AT51" s="3">
        <f t="shared" si="104"/>
        <v>7.2222887654358123E-3</v>
      </c>
      <c r="AU51">
        <f t="shared" si="105"/>
        <v>0</v>
      </c>
      <c r="AV51" s="3">
        <f t="shared" si="106"/>
        <v>0</v>
      </c>
      <c r="AW51" s="3">
        <f t="shared" si="107"/>
        <v>0</v>
      </c>
      <c r="AX51">
        <f t="shared" si="108"/>
        <v>0</v>
      </c>
      <c r="AY51" s="3">
        <f t="shared" si="109"/>
        <v>0</v>
      </c>
      <c r="AZ51" s="3">
        <f t="shared" si="110"/>
        <v>0</v>
      </c>
    </row>
    <row r="52" spans="1:53" x14ac:dyDescent="0.3">
      <c r="A52" t="s">
        <v>91</v>
      </c>
      <c r="B52" t="s">
        <v>92</v>
      </c>
      <c r="C52">
        <v>40.700000000000003</v>
      </c>
      <c r="D52">
        <v>14473</v>
      </c>
      <c r="E52">
        <v>0</v>
      </c>
      <c r="F52" s="2">
        <v>589051.1</v>
      </c>
      <c r="G52">
        <v>0</v>
      </c>
      <c r="H52" s="3">
        <f t="shared" si="73"/>
        <v>7.2090179800373411E-3</v>
      </c>
      <c r="J52" s="1">
        <v>44244</v>
      </c>
      <c r="K52">
        <v>49.4069</v>
      </c>
      <c r="L52" s="11">
        <f t="shared" si="74"/>
        <v>126014.96369999996</v>
      </c>
      <c r="M52" s="12">
        <f t="shared" si="75"/>
        <v>0.21392874692874675</v>
      </c>
      <c r="N52" s="11">
        <f t="shared" si="76"/>
        <v>715066.06369999994</v>
      </c>
      <c r="R52" s="3">
        <f t="shared" si="77"/>
        <v>1</v>
      </c>
      <c r="S52" s="5" t="s">
        <v>146</v>
      </c>
      <c r="T52">
        <f t="shared" si="78"/>
        <v>0</v>
      </c>
      <c r="U52" s="3">
        <f t="shared" si="79"/>
        <v>0</v>
      </c>
      <c r="V52" s="3">
        <f t="shared" si="80"/>
        <v>0</v>
      </c>
      <c r="W52" s="2">
        <f t="shared" si="81"/>
        <v>0</v>
      </c>
      <c r="X52" s="3">
        <f t="shared" si="82"/>
        <v>0</v>
      </c>
      <c r="Y52" s="3">
        <f t="shared" si="83"/>
        <v>0</v>
      </c>
      <c r="Z52">
        <f t="shared" si="84"/>
        <v>589051.1</v>
      </c>
      <c r="AA52" s="3">
        <f t="shared" si="85"/>
        <v>1</v>
      </c>
      <c r="AB52" s="3">
        <f t="shared" si="86"/>
        <v>7.2090179800373411E-3</v>
      </c>
      <c r="AC52">
        <f t="shared" si="87"/>
        <v>0</v>
      </c>
      <c r="AD52" s="3">
        <f t="shared" si="88"/>
        <v>0</v>
      </c>
      <c r="AE52" s="3">
        <f t="shared" si="89"/>
        <v>0</v>
      </c>
      <c r="AF52">
        <f t="shared" si="90"/>
        <v>0</v>
      </c>
      <c r="AG52" s="3">
        <f t="shared" si="91"/>
        <v>0</v>
      </c>
      <c r="AH52" s="3">
        <f t="shared" si="92"/>
        <v>0</v>
      </c>
      <c r="AI52">
        <f t="shared" si="93"/>
        <v>0</v>
      </c>
      <c r="AJ52" s="3">
        <f t="shared" si="94"/>
        <v>0</v>
      </c>
      <c r="AK52" s="3">
        <f t="shared" si="95"/>
        <v>0</v>
      </c>
      <c r="AL52">
        <f t="shared" si="96"/>
        <v>0</v>
      </c>
      <c r="AM52" s="3">
        <f t="shared" si="97"/>
        <v>0</v>
      </c>
      <c r="AN52" s="3">
        <f t="shared" si="98"/>
        <v>0</v>
      </c>
      <c r="AO52">
        <f t="shared" si="99"/>
        <v>0</v>
      </c>
      <c r="AP52" s="3">
        <f t="shared" si="100"/>
        <v>0</v>
      </c>
      <c r="AQ52" s="3">
        <f t="shared" si="101"/>
        <v>0</v>
      </c>
      <c r="AR52">
        <f t="shared" si="102"/>
        <v>0</v>
      </c>
      <c r="AS52" s="3">
        <f t="shared" si="103"/>
        <v>0</v>
      </c>
      <c r="AT52" s="3">
        <f t="shared" si="104"/>
        <v>0</v>
      </c>
      <c r="AU52">
        <f t="shared" si="105"/>
        <v>0</v>
      </c>
      <c r="AV52" s="3">
        <f t="shared" si="106"/>
        <v>0</v>
      </c>
      <c r="AW52" s="3">
        <f t="shared" si="107"/>
        <v>0</v>
      </c>
      <c r="AX52">
        <f t="shared" si="108"/>
        <v>0</v>
      </c>
      <c r="AY52" s="3">
        <f t="shared" si="109"/>
        <v>0</v>
      </c>
      <c r="AZ52" s="3">
        <f t="shared" si="110"/>
        <v>0</v>
      </c>
      <c r="BA52" s="5"/>
    </row>
    <row r="53" spans="1:53" x14ac:dyDescent="0.3">
      <c r="A53" t="s">
        <v>93</v>
      </c>
      <c r="B53" t="s">
        <v>94</v>
      </c>
      <c r="C53">
        <v>81.95</v>
      </c>
      <c r="D53">
        <v>7181</v>
      </c>
      <c r="E53">
        <v>0</v>
      </c>
      <c r="F53" s="2">
        <v>588482.94999999995</v>
      </c>
      <c r="G53">
        <v>0</v>
      </c>
      <c r="H53" s="3">
        <f t="shared" si="73"/>
        <v>7.2020647571923993E-3</v>
      </c>
      <c r="J53" s="1">
        <v>44221</v>
      </c>
      <c r="K53">
        <v>112.5</v>
      </c>
      <c r="L53" s="11">
        <f t="shared" si="74"/>
        <v>219379.54999999993</v>
      </c>
      <c r="M53" s="12">
        <f t="shared" si="75"/>
        <v>0.37278828553996335</v>
      </c>
      <c r="N53" s="11">
        <f t="shared" si="76"/>
        <v>807862.49999999988</v>
      </c>
      <c r="R53" s="3">
        <f t="shared" si="77"/>
        <v>0.24978632039390958</v>
      </c>
      <c r="S53" s="5" t="s">
        <v>150</v>
      </c>
      <c r="T53">
        <f t="shared" si="78"/>
        <v>0</v>
      </c>
      <c r="U53" s="3">
        <f t="shared" si="79"/>
        <v>0</v>
      </c>
      <c r="V53" s="3">
        <f t="shared" si="80"/>
        <v>0</v>
      </c>
      <c r="W53" s="2">
        <f t="shared" si="81"/>
        <v>0</v>
      </c>
      <c r="X53" s="3">
        <f t="shared" si="82"/>
        <v>0</v>
      </c>
      <c r="Y53" s="3">
        <f t="shared" si="83"/>
        <v>0</v>
      </c>
      <c r="Z53">
        <f t="shared" si="84"/>
        <v>0</v>
      </c>
      <c r="AA53" s="3">
        <f t="shared" si="85"/>
        <v>0</v>
      </c>
      <c r="AB53" s="3">
        <f t="shared" si="86"/>
        <v>0</v>
      </c>
      <c r="AC53">
        <f t="shared" si="87"/>
        <v>0</v>
      </c>
      <c r="AD53" s="3">
        <f t="shared" si="88"/>
        <v>0</v>
      </c>
      <c r="AE53" s="3">
        <f t="shared" si="89"/>
        <v>0</v>
      </c>
      <c r="AF53">
        <f t="shared" si="90"/>
        <v>0</v>
      </c>
      <c r="AG53" s="3">
        <f t="shared" si="91"/>
        <v>0</v>
      </c>
      <c r="AH53" s="3">
        <f t="shared" si="92"/>
        <v>0</v>
      </c>
      <c r="AI53">
        <f t="shared" si="93"/>
        <v>0</v>
      </c>
      <c r="AJ53" s="3">
        <f t="shared" si="94"/>
        <v>0</v>
      </c>
      <c r="AK53" s="3">
        <f t="shared" si="95"/>
        <v>0</v>
      </c>
      <c r="AL53">
        <f t="shared" si="96"/>
        <v>0</v>
      </c>
      <c r="AM53" s="3">
        <f t="shared" si="97"/>
        <v>0</v>
      </c>
      <c r="AN53" s="3">
        <f t="shared" si="98"/>
        <v>0</v>
      </c>
      <c r="AO53">
        <f t="shared" si="99"/>
        <v>0</v>
      </c>
      <c r="AP53" s="3">
        <f t="shared" si="100"/>
        <v>0</v>
      </c>
      <c r="AQ53" s="3">
        <f t="shared" si="101"/>
        <v>0</v>
      </c>
      <c r="AR53">
        <f t="shared" si="102"/>
        <v>588482.94999999995</v>
      </c>
      <c r="AS53" s="3">
        <f t="shared" si="103"/>
        <v>0.24978632039390958</v>
      </c>
      <c r="AT53" s="3">
        <f t="shared" si="104"/>
        <v>7.2020647571923993E-3</v>
      </c>
      <c r="AU53">
        <f t="shared" si="105"/>
        <v>0</v>
      </c>
      <c r="AV53" s="3">
        <f t="shared" si="106"/>
        <v>0</v>
      </c>
      <c r="AW53" s="3">
        <f t="shared" si="107"/>
        <v>0</v>
      </c>
      <c r="AX53">
        <f t="shared" si="108"/>
        <v>0</v>
      </c>
      <c r="AY53" s="3">
        <f t="shared" si="109"/>
        <v>0</v>
      </c>
      <c r="AZ53" s="3">
        <f t="shared" si="110"/>
        <v>0</v>
      </c>
    </row>
    <row r="54" spans="1:53" x14ac:dyDescent="0.3">
      <c r="A54" t="s">
        <v>95</v>
      </c>
      <c r="B54" t="s">
        <v>96</v>
      </c>
      <c r="C54">
        <v>164.71</v>
      </c>
      <c r="D54">
        <v>3490</v>
      </c>
      <c r="E54">
        <v>0</v>
      </c>
      <c r="F54" s="2">
        <v>574837.9</v>
      </c>
      <c r="G54">
        <v>0</v>
      </c>
      <c r="H54" s="3">
        <f t="shared" si="73"/>
        <v>7.035071756434896E-3</v>
      </c>
      <c r="J54" s="1">
        <v>44237</v>
      </c>
      <c r="K54">
        <v>229.04</v>
      </c>
      <c r="L54" s="11">
        <f t="shared" si="74"/>
        <v>224511.69999999995</v>
      </c>
      <c r="M54" s="12">
        <f t="shared" si="75"/>
        <v>0.39056523586910319</v>
      </c>
      <c r="N54" s="11">
        <f t="shared" si="76"/>
        <v>799349.6</v>
      </c>
      <c r="R54" s="3">
        <f t="shared" si="77"/>
        <v>0.243994569195186</v>
      </c>
      <c r="S54" s="5" t="s">
        <v>150</v>
      </c>
      <c r="T54">
        <f t="shared" si="78"/>
        <v>0</v>
      </c>
      <c r="U54" s="3">
        <f t="shared" si="79"/>
        <v>0</v>
      </c>
      <c r="V54" s="3">
        <f t="shared" si="80"/>
        <v>0</v>
      </c>
      <c r="W54" s="2">
        <f t="shared" si="81"/>
        <v>0</v>
      </c>
      <c r="X54" s="3">
        <f t="shared" si="82"/>
        <v>0</v>
      </c>
      <c r="Y54" s="3">
        <f t="shared" si="83"/>
        <v>0</v>
      </c>
      <c r="Z54">
        <f t="shared" si="84"/>
        <v>0</v>
      </c>
      <c r="AA54" s="3">
        <f t="shared" si="85"/>
        <v>0</v>
      </c>
      <c r="AB54" s="3">
        <f t="shared" si="86"/>
        <v>0</v>
      </c>
      <c r="AC54">
        <f t="shared" si="87"/>
        <v>0</v>
      </c>
      <c r="AD54" s="3">
        <f t="shared" si="88"/>
        <v>0</v>
      </c>
      <c r="AE54" s="3">
        <f t="shared" si="89"/>
        <v>0</v>
      </c>
      <c r="AF54">
        <f t="shared" si="90"/>
        <v>0</v>
      </c>
      <c r="AG54" s="3">
        <f t="shared" si="91"/>
        <v>0</v>
      </c>
      <c r="AH54" s="3">
        <f t="shared" si="92"/>
        <v>0</v>
      </c>
      <c r="AI54">
        <f t="shared" si="93"/>
        <v>0</v>
      </c>
      <c r="AJ54" s="3">
        <f t="shared" si="94"/>
        <v>0</v>
      </c>
      <c r="AK54" s="3">
        <f t="shared" si="95"/>
        <v>0</v>
      </c>
      <c r="AL54">
        <f t="shared" si="96"/>
        <v>0</v>
      </c>
      <c r="AM54" s="3">
        <f t="shared" si="97"/>
        <v>0</v>
      </c>
      <c r="AN54" s="3">
        <f t="shared" si="98"/>
        <v>0</v>
      </c>
      <c r="AO54">
        <f t="shared" si="99"/>
        <v>0</v>
      </c>
      <c r="AP54" s="3">
        <f t="shared" si="100"/>
        <v>0</v>
      </c>
      <c r="AQ54" s="3">
        <f t="shared" si="101"/>
        <v>0</v>
      </c>
      <c r="AR54">
        <f t="shared" si="102"/>
        <v>574837.9</v>
      </c>
      <c r="AS54" s="3">
        <f t="shared" si="103"/>
        <v>0.243994569195186</v>
      </c>
      <c r="AT54" s="3">
        <f t="shared" si="104"/>
        <v>7.035071756434896E-3</v>
      </c>
      <c r="AU54">
        <f t="shared" si="105"/>
        <v>0</v>
      </c>
      <c r="AV54" s="3">
        <f t="shared" si="106"/>
        <v>0</v>
      </c>
      <c r="AW54" s="3">
        <f t="shared" si="107"/>
        <v>0</v>
      </c>
      <c r="AX54">
        <f t="shared" si="108"/>
        <v>0</v>
      </c>
      <c r="AY54" s="3">
        <f t="shared" si="109"/>
        <v>0</v>
      </c>
      <c r="AZ54" s="3">
        <f t="shared" si="110"/>
        <v>0</v>
      </c>
    </row>
    <row r="55" spans="1:53" x14ac:dyDescent="0.3">
      <c r="A55" s="8" t="s">
        <v>164</v>
      </c>
      <c r="B55" s="8" t="s">
        <v>163</v>
      </c>
      <c r="C55" s="8">
        <v>1140.99</v>
      </c>
      <c r="D55" s="8">
        <v>497</v>
      </c>
      <c r="E55" s="8">
        <v>0</v>
      </c>
      <c r="F55" s="9">
        <v>567077</v>
      </c>
      <c r="G55" s="8">
        <v>0</v>
      </c>
      <c r="H55" s="10">
        <f t="shared" si="73"/>
        <v>6.9400910872853567E-3</v>
      </c>
      <c r="I55" s="8" t="s">
        <v>139</v>
      </c>
      <c r="J55" s="20">
        <v>44243</v>
      </c>
      <c r="K55" s="8">
        <v>1499.75</v>
      </c>
      <c r="L55" s="11">
        <f t="shared" si="74"/>
        <v>178305.28271062847</v>
      </c>
      <c r="M55" s="12">
        <f t="shared" si="75"/>
        <v>0.31442869788516981</v>
      </c>
      <c r="N55" s="11">
        <f t="shared" si="76"/>
        <v>745382.28271062847</v>
      </c>
      <c r="O55" s="8"/>
      <c r="P55" s="8"/>
      <c r="Q55" s="8"/>
      <c r="R55" s="3">
        <f t="shared" si="77"/>
        <v>5.7804279258916631E-2</v>
      </c>
      <c r="S55" s="5" t="s">
        <v>144</v>
      </c>
      <c r="T55">
        <f t="shared" si="78"/>
        <v>0</v>
      </c>
      <c r="U55" s="3">
        <f t="shared" si="79"/>
        <v>0</v>
      </c>
      <c r="V55" s="3">
        <f t="shared" si="80"/>
        <v>0</v>
      </c>
      <c r="W55" s="2">
        <f t="shared" si="81"/>
        <v>0</v>
      </c>
      <c r="X55" s="3">
        <f t="shared" si="82"/>
        <v>0</v>
      </c>
      <c r="Y55" s="3">
        <f t="shared" si="83"/>
        <v>0</v>
      </c>
      <c r="Z55">
        <f t="shared" si="84"/>
        <v>0</v>
      </c>
      <c r="AA55" s="3">
        <f t="shared" si="85"/>
        <v>0</v>
      </c>
      <c r="AB55" s="3">
        <f t="shared" si="86"/>
        <v>0</v>
      </c>
      <c r="AC55">
        <f t="shared" si="87"/>
        <v>0</v>
      </c>
      <c r="AD55" s="3">
        <f t="shared" si="88"/>
        <v>0</v>
      </c>
      <c r="AE55" s="3">
        <f t="shared" si="89"/>
        <v>0</v>
      </c>
      <c r="AF55">
        <f t="shared" si="90"/>
        <v>567077</v>
      </c>
      <c r="AG55" s="3">
        <f t="shared" si="91"/>
        <v>5.7804279258916631E-2</v>
      </c>
      <c r="AH55" s="3">
        <f t="shared" si="92"/>
        <v>6.9400910872853567E-3</v>
      </c>
      <c r="AI55">
        <f t="shared" si="93"/>
        <v>0</v>
      </c>
      <c r="AJ55" s="3">
        <f t="shared" si="94"/>
        <v>0</v>
      </c>
      <c r="AK55" s="3">
        <f t="shared" si="95"/>
        <v>0</v>
      </c>
      <c r="AL55">
        <f t="shared" si="96"/>
        <v>0</v>
      </c>
      <c r="AM55" s="3">
        <f t="shared" si="97"/>
        <v>0</v>
      </c>
      <c r="AN55" s="3">
        <f t="shared" si="98"/>
        <v>0</v>
      </c>
      <c r="AO55">
        <f t="shared" si="99"/>
        <v>0</v>
      </c>
      <c r="AP55" s="3">
        <f t="shared" si="100"/>
        <v>0</v>
      </c>
      <c r="AQ55" s="3">
        <f t="shared" si="101"/>
        <v>0</v>
      </c>
      <c r="AR55">
        <f t="shared" si="102"/>
        <v>0</v>
      </c>
      <c r="AS55" s="3">
        <f t="shared" si="103"/>
        <v>0</v>
      </c>
      <c r="AT55" s="3">
        <f t="shared" si="104"/>
        <v>0</v>
      </c>
      <c r="AU55">
        <f t="shared" si="105"/>
        <v>0</v>
      </c>
      <c r="AV55" s="3">
        <f t="shared" si="106"/>
        <v>0</v>
      </c>
      <c r="AW55" s="3">
        <f t="shared" si="107"/>
        <v>0</v>
      </c>
      <c r="AX55">
        <f t="shared" si="108"/>
        <v>0</v>
      </c>
      <c r="AY55" s="3">
        <f t="shared" si="109"/>
        <v>0</v>
      </c>
      <c r="AZ55" s="3">
        <f t="shared" si="110"/>
        <v>0</v>
      </c>
      <c r="BA55" s="8"/>
    </row>
    <row r="56" spans="1:53" x14ac:dyDescent="0.3">
      <c r="A56" t="s">
        <v>103</v>
      </c>
      <c r="B56" t="s">
        <v>104</v>
      </c>
      <c r="C56">
        <v>28.4</v>
      </c>
      <c r="D56">
        <v>13334</v>
      </c>
      <c r="E56">
        <v>0</v>
      </c>
      <c r="F56" s="2">
        <v>378685.6</v>
      </c>
      <c r="G56">
        <v>0</v>
      </c>
      <c r="H56" s="3">
        <f t="shared" si="73"/>
        <v>4.6344897737755327E-3</v>
      </c>
      <c r="J56" s="1">
        <v>44243</v>
      </c>
      <c r="K56">
        <v>34.1</v>
      </c>
      <c r="L56" s="11">
        <f t="shared" si="74"/>
        <v>76003.800000000047</v>
      </c>
      <c r="M56" s="12">
        <f t="shared" si="75"/>
        <v>0.20070422535211274</v>
      </c>
      <c r="N56" s="11">
        <f t="shared" si="76"/>
        <v>454689.4</v>
      </c>
      <c r="R56" s="3">
        <f t="shared" si="77"/>
        <v>1</v>
      </c>
      <c r="S56" s="5" t="s">
        <v>152</v>
      </c>
      <c r="T56">
        <f t="shared" si="78"/>
        <v>0</v>
      </c>
      <c r="U56" s="3">
        <f t="shared" si="79"/>
        <v>0</v>
      </c>
      <c r="V56" s="3">
        <f t="shared" si="80"/>
        <v>0</v>
      </c>
      <c r="W56" s="2">
        <f t="shared" si="81"/>
        <v>0</v>
      </c>
      <c r="X56" s="3">
        <f t="shared" si="82"/>
        <v>0</v>
      </c>
      <c r="Y56" s="3">
        <f t="shared" si="83"/>
        <v>0</v>
      </c>
      <c r="Z56">
        <f t="shared" si="84"/>
        <v>0</v>
      </c>
      <c r="AA56" s="3">
        <f t="shared" si="85"/>
        <v>0</v>
      </c>
      <c r="AB56" s="3">
        <f t="shared" si="86"/>
        <v>0</v>
      </c>
      <c r="AC56">
        <f t="shared" si="87"/>
        <v>0</v>
      </c>
      <c r="AD56" s="3">
        <f t="shared" si="88"/>
        <v>0</v>
      </c>
      <c r="AE56" s="3">
        <f t="shared" si="89"/>
        <v>0</v>
      </c>
      <c r="AF56">
        <f t="shared" si="90"/>
        <v>0</v>
      </c>
      <c r="AG56" s="3">
        <f t="shared" si="91"/>
        <v>0</v>
      </c>
      <c r="AH56" s="3">
        <f t="shared" si="92"/>
        <v>0</v>
      </c>
      <c r="AI56">
        <f t="shared" si="93"/>
        <v>0</v>
      </c>
      <c r="AJ56" s="3">
        <f t="shared" si="94"/>
        <v>0</v>
      </c>
      <c r="AK56" s="3">
        <f t="shared" si="95"/>
        <v>0</v>
      </c>
      <c r="AL56">
        <f t="shared" si="96"/>
        <v>0</v>
      </c>
      <c r="AM56" s="3">
        <f t="shared" si="97"/>
        <v>0</v>
      </c>
      <c r="AN56" s="3">
        <f t="shared" si="98"/>
        <v>0</v>
      </c>
      <c r="AO56">
        <f t="shared" si="99"/>
        <v>0</v>
      </c>
      <c r="AP56" s="3">
        <f t="shared" si="100"/>
        <v>0</v>
      </c>
      <c r="AQ56" s="3">
        <f t="shared" si="101"/>
        <v>0</v>
      </c>
      <c r="AR56">
        <f t="shared" si="102"/>
        <v>0</v>
      </c>
      <c r="AS56" s="3">
        <f t="shared" si="103"/>
        <v>0</v>
      </c>
      <c r="AT56" s="3">
        <f t="shared" si="104"/>
        <v>0</v>
      </c>
      <c r="AU56">
        <f t="shared" si="105"/>
        <v>0</v>
      </c>
      <c r="AV56" s="3">
        <f t="shared" si="106"/>
        <v>0</v>
      </c>
      <c r="AW56" s="3">
        <f t="shared" si="107"/>
        <v>0</v>
      </c>
      <c r="AX56">
        <f t="shared" si="108"/>
        <v>378685.6</v>
      </c>
      <c r="AY56" s="3">
        <f t="shared" si="109"/>
        <v>1</v>
      </c>
      <c r="AZ56" s="3">
        <f t="shared" si="110"/>
        <v>4.6344897737755327E-3</v>
      </c>
      <c r="BA56" s="8"/>
    </row>
    <row r="57" spans="1:53" x14ac:dyDescent="0.3">
      <c r="A57" t="s">
        <v>105</v>
      </c>
      <c r="B57" t="s">
        <v>106</v>
      </c>
      <c r="C57">
        <v>514.24</v>
      </c>
      <c r="D57">
        <v>708</v>
      </c>
      <c r="E57">
        <v>0</v>
      </c>
      <c r="F57" s="2">
        <v>364081.91999999998</v>
      </c>
      <c r="G57">
        <v>0</v>
      </c>
      <c r="H57" s="3">
        <f t="shared" si="73"/>
        <v>4.4557647163149632E-3</v>
      </c>
      <c r="J57" s="1">
        <v>44243</v>
      </c>
      <c r="K57">
        <v>614.9</v>
      </c>
      <c r="L57" s="11">
        <f t="shared" si="74"/>
        <v>71267.280000000028</v>
      </c>
      <c r="M57" s="12">
        <f t="shared" si="75"/>
        <v>0.19574517734909769</v>
      </c>
      <c r="N57" s="11">
        <f t="shared" si="76"/>
        <v>435349.2</v>
      </c>
      <c r="R57" s="3">
        <f t="shared" si="77"/>
        <v>1.1562218445622692E-2</v>
      </c>
      <c r="S57" s="5" t="s">
        <v>142</v>
      </c>
      <c r="T57">
        <f t="shared" si="78"/>
        <v>0</v>
      </c>
      <c r="U57" s="3">
        <f t="shared" si="79"/>
        <v>0</v>
      </c>
      <c r="V57" s="3">
        <f t="shared" si="80"/>
        <v>0</v>
      </c>
      <c r="W57" s="2">
        <f t="shared" si="81"/>
        <v>0</v>
      </c>
      <c r="X57" s="3">
        <f t="shared" si="82"/>
        <v>0</v>
      </c>
      <c r="Y57" s="3">
        <f t="shared" si="83"/>
        <v>0</v>
      </c>
      <c r="Z57">
        <f t="shared" si="84"/>
        <v>0</v>
      </c>
      <c r="AA57" s="3">
        <f t="shared" si="85"/>
        <v>0</v>
      </c>
      <c r="AB57" s="3">
        <f t="shared" si="86"/>
        <v>0</v>
      </c>
      <c r="AC57">
        <f t="shared" si="87"/>
        <v>0</v>
      </c>
      <c r="AD57" s="3">
        <f t="shared" si="88"/>
        <v>0</v>
      </c>
      <c r="AE57" s="3">
        <f t="shared" si="89"/>
        <v>0</v>
      </c>
      <c r="AF57">
        <f t="shared" si="90"/>
        <v>0</v>
      </c>
      <c r="AG57" s="3">
        <f t="shared" si="91"/>
        <v>0</v>
      </c>
      <c r="AH57" s="3">
        <f t="shared" si="92"/>
        <v>0</v>
      </c>
      <c r="AI57">
        <f t="shared" si="93"/>
        <v>0</v>
      </c>
      <c r="AJ57" s="3">
        <f t="shared" si="94"/>
        <v>0</v>
      </c>
      <c r="AK57" s="3">
        <f t="shared" si="95"/>
        <v>0</v>
      </c>
      <c r="AL57">
        <f t="shared" si="96"/>
        <v>0</v>
      </c>
      <c r="AM57" s="3">
        <f t="shared" si="97"/>
        <v>0</v>
      </c>
      <c r="AN57" s="3">
        <f t="shared" si="98"/>
        <v>0</v>
      </c>
      <c r="AO57">
        <f t="shared" si="99"/>
        <v>364081.91999999998</v>
      </c>
      <c r="AP57" s="3">
        <f t="shared" si="100"/>
        <v>1.1562218445622692E-2</v>
      </c>
      <c r="AQ57" s="3">
        <f t="shared" si="101"/>
        <v>4.4557647163149632E-3</v>
      </c>
      <c r="AR57">
        <f t="shared" si="102"/>
        <v>0</v>
      </c>
      <c r="AS57" s="3">
        <f t="shared" si="103"/>
        <v>0</v>
      </c>
      <c r="AT57" s="3">
        <f t="shared" si="104"/>
        <v>0</v>
      </c>
      <c r="AU57">
        <f t="shared" si="105"/>
        <v>0</v>
      </c>
      <c r="AV57" s="3">
        <f t="shared" si="106"/>
        <v>0</v>
      </c>
      <c r="AW57" s="3">
        <f t="shared" si="107"/>
        <v>0</v>
      </c>
      <c r="AX57">
        <f t="shared" si="108"/>
        <v>0</v>
      </c>
      <c r="AY57" s="3">
        <f t="shared" si="109"/>
        <v>0</v>
      </c>
      <c r="AZ57" s="3">
        <f t="shared" si="110"/>
        <v>0</v>
      </c>
    </row>
    <row r="58" spans="1:53" x14ac:dyDescent="0.3">
      <c r="A58" t="s">
        <v>107</v>
      </c>
      <c r="B58" t="s">
        <v>108</v>
      </c>
      <c r="C58">
        <v>268.39999999999998</v>
      </c>
      <c r="D58">
        <v>1355</v>
      </c>
      <c r="E58">
        <v>0</v>
      </c>
      <c r="F58" s="2">
        <v>363682</v>
      </c>
      <c r="G58">
        <v>0</v>
      </c>
      <c r="H58" s="3">
        <f t="shared" si="73"/>
        <v>4.4508703523615193E-3</v>
      </c>
      <c r="J58" s="1">
        <v>44069</v>
      </c>
      <c r="K58">
        <v>304.67</v>
      </c>
      <c r="L58" s="11">
        <f t="shared" si="74"/>
        <v>49145.850000000093</v>
      </c>
      <c r="M58" s="12">
        <f t="shared" si="75"/>
        <v>0.13513412816691517</v>
      </c>
      <c r="N58" s="11">
        <f t="shared" si="76"/>
        <v>412827.85000000009</v>
      </c>
      <c r="R58" s="3">
        <f t="shared" si="77"/>
        <v>1.1549518110487201E-2</v>
      </c>
      <c r="S58" s="5" t="s">
        <v>142</v>
      </c>
      <c r="T58">
        <f t="shared" si="78"/>
        <v>0</v>
      </c>
      <c r="U58" s="3">
        <f t="shared" si="79"/>
        <v>0</v>
      </c>
      <c r="V58" s="3">
        <f t="shared" si="80"/>
        <v>0</v>
      </c>
      <c r="W58" s="2">
        <f t="shared" si="81"/>
        <v>0</v>
      </c>
      <c r="X58" s="3">
        <f t="shared" si="82"/>
        <v>0</v>
      </c>
      <c r="Y58" s="3">
        <f t="shared" si="83"/>
        <v>0</v>
      </c>
      <c r="Z58">
        <f t="shared" si="84"/>
        <v>0</v>
      </c>
      <c r="AA58" s="3">
        <f t="shared" si="85"/>
        <v>0</v>
      </c>
      <c r="AB58" s="3">
        <f t="shared" si="86"/>
        <v>0</v>
      </c>
      <c r="AC58">
        <f t="shared" si="87"/>
        <v>0</v>
      </c>
      <c r="AD58" s="3">
        <f t="shared" si="88"/>
        <v>0</v>
      </c>
      <c r="AE58" s="3">
        <f t="shared" si="89"/>
        <v>0</v>
      </c>
      <c r="AF58">
        <f t="shared" si="90"/>
        <v>0</v>
      </c>
      <c r="AG58" s="3">
        <f t="shared" si="91"/>
        <v>0</v>
      </c>
      <c r="AH58" s="3">
        <f t="shared" si="92"/>
        <v>0</v>
      </c>
      <c r="AI58">
        <f t="shared" si="93"/>
        <v>0</v>
      </c>
      <c r="AJ58" s="3">
        <f t="shared" si="94"/>
        <v>0</v>
      </c>
      <c r="AK58" s="3">
        <f t="shared" si="95"/>
        <v>0</v>
      </c>
      <c r="AL58">
        <f t="shared" si="96"/>
        <v>0</v>
      </c>
      <c r="AM58" s="3">
        <f t="shared" si="97"/>
        <v>0</v>
      </c>
      <c r="AN58" s="3">
        <f t="shared" si="98"/>
        <v>0</v>
      </c>
      <c r="AO58">
        <f t="shared" si="99"/>
        <v>363682</v>
      </c>
      <c r="AP58" s="3">
        <f t="shared" si="100"/>
        <v>1.1549518110487201E-2</v>
      </c>
      <c r="AQ58" s="3">
        <f t="shared" si="101"/>
        <v>4.4508703523615193E-3</v>
      </c>
      <c r="AR58">
        <f t="shared" si="102"/>
        <v>0</v>
      </c>
      <c r="AS58" s="3">
        <f t="shared" si="103"/>
        <v>0</v>
      </c>
      <c r="AT58" s="3">
        <f t="shared" si="104"/>
        <v>0</v>
      </c>
      <c r="AU58">
        <f t="shared" si="105"/>
        <v>0</v>
      </c>
      <c r="AV58" s="3">
        <f t="shared" si="106"/>
        <v>0</v>
      </c>
      <c r="AW58" s="3">
        <f t="shared" si="107"/>
        <v>0</v>
      </c>
      <c r="AX58">
        <f t="shared" si="108"/>
        <v>0</v>
      </c>
      <c r="AY58" s="3">
        <f t="shared" si="109"/>
        <v>0</v>
      </c>
      <c r="AZ58" s="3">
        <f t="shared" si="110"/>
        <v>0</v>
      </c>
    </row>
    <row r="59" spans="1:53" x14ac:dyDescent="0.3">
      <c r="A59" t="s">
        <v>109</v>
      </c>
      <c r="B59" t="s">
        <v>110</v>
      </c>
      <c r="C59">
        <v>78.52</v>
      </c>
      <c r="D59">
        <v>3257</v>
      </c>
      <c r="E59">
        <v>0</v>
      </c>
      <c r="F59" s="2">
        <v>255739.64</v>
      </c>
      <c r="G59">
        <v>0</v>
      </c>
      <c r="H59" s="3">
        <f t="shared" si="73"/>
        <v>3.1298331553379273E-3</v>
      </c>
      <c r="J59" s="1">
        <v>44267</v>
      </c>
      <c r="K59">
        <v>78.87</v>
      </c>
      <c r="L59" s="11">
        <f t="shared" si="74"/>
        <v>1139.9500000000407</v>
      </c>
      <c r="M59" s="12">
        <f t="shared" si="75"/>
        <v>4.4574630667346682E-3</v>
      </c>
      <c r="N59" s="11">
        <f t="shared" si="76"/>
        <v>256879.59000000005</v>
      </c>
      <c r="R59" s="3">
        <f t="shared" si="77"/>
        <v>2.6947660783169371E-2</v>
      </c>
      <c r="S59" s="5" t="s">
        <v>149</v>
      </c>
      <c r="T59">
        <f t="shared" si="78"/>
        <v>0</v>
      </c>
      <c r="U59" s="3">
        <f t="shared" si="79"/>
        <v>0</v>
      </c>
      <c r="V59" s="3">
        <f t="shared" si="80"/>
        <v>0</v>
      </c>
      <c r="W59" s="2">
        <f t="shared" si="81"/>
        <v>0</v>
      </c>
      <c r="X59" s="3">
        <f t="shared" si="82"/>
        <v>0</v>
      </c>
      <c r="Y59" s="3">
        <f t="shared" si="83"/>
        <v>0</v>
      </c>
      <c r="Z59">
        <f t="shared" si="84"/>
        <v>0</v>
      </c>
      <c r="AA59" s="3">
        <f t="shared" si="85"/>
        <v>0</v>
      </c>
      <c r="AB59" s="3">
        <f t="shared" si="86"/>
        <v>0</v>
      </c>
      <c r="AC59">
        <f t="shared" si="87"/>
        <v>0</v>
      </c>
      <c r="AD59" s="3">
        <f t="shared" si="88"/>
        <v>0</v>
      </c>
      <c r="AE59" s="3">
        <f t="shared" si="89"/>
        <v>0</v>
      </c>
      <c r="AF59">
        <f t="shared" si="90"/>
        <v>0</v>
      </c>
      <c r="AG59" s="3">
        <f t="shared" si="91"/>
        <v>0</v>
      </c>
      <c r="AH59" s="3">
        <f t="shared" si="92"/>
        <v>0</v>
      </c>
      <c r="AI59">
        <f t="shared" si="93"/>
        <v>0</v>
      </c>
      <c r="AJ59" s="3">
        <f t="shared" si="94"/>
        <v>0</v>
      </c>
      <c r="AK59" s="3">
        <f t="shared" si="95"/>
        <v>0</v>
      </c>
      <c r="AL59">
        <f t="shared" si="96"/>
        <v>0</v>
      </c>
      <c r="AM59" s="3">
        <f t="shared" si="97"/>
        <v>0</v>
      </c>
      <c r="AN59" s="3">
        <f t="shared" si="98"/>
        <v>0</v>
      </c>
      <c r="AO59">
        <f t="shared" si="99"/>
        <v>0</v>
      </c>
      <c r="AP59" s="3">
        <f t="shared" si="100"/>
        <v>0</v>
      </c>
      <c r="AQ59" s="3">
        <f t="shared" si="101"/>
        <v>0</v>
      </c>
      <c r="AR59">
        <f t="shared" si="102"/>
        <v>0</v>
      </c>
      <c r="AS59" s="3">
        <f t="shared" si="103"/>
        <v>0</v>
      </c>
      <c r="AT59" s="3">
        <f t="shared" si="104"/>
        <v>0</v>
      </c>
      <c r="AU59">
        <f t="shared" si="105"/>
        <v>255739.64</v>
      </c>
      <c r="AV59" s="3">
        <f t="shared" si="106"/>
        <v>2.6947660783169371E-2</v>
      </c>
      <c r="AW59" s="3">
        <f t="shared" si="107"/>
        <v>3.1298331553379273E-3</v>
      </c>
      <c r="AX59">
        <f t="shared" si="108"/>
        <v>0</v>
      </c>
      <c r="AY59" s="3">
        <f t="shared" si="109"/>
        <v>0</v>
      </c>
      <c r="AZ59" s="3">
        <f t="shared" si="110"/>
        <v>0</v>
      </c>
    </row>
    <row r="60" spans="1:53" x14ac:dyDescent="0.3">
      <c r="A60" t="s">
        <v>111</v>
      </c>
      <c r="B60" t="s">
        <v>112</v>
      </c>
      <c r="C60">
        <v>41.46</v>
      </c>
      <c r="D60">
        <v>5826</v>
      </c>
      <c r="E60">
        <v>0</v>
      </c>
      <c r="F60" s="2">
        <v>241545.96</v>
      </c>
      <c r="G60">
        <v>0</v>
      </c>
      <c r="H60" s="3">
        <f t="shared" si="73"/>
        <v>2.956125824474957E-3</v>
      </c>
      <c r="J60" s="1">
        <v>44235</v>
      </c>
      <c r="K60">
        <v>54.65</v>
      </c>
      <c r="L60" s="11">
        <f t="shared" si="74"/>
        <v>76844.939999999973</v>
      </c>
      <c r="M60" s="12">
        <f t="shared" si="75"/>
        <v>0.3181379643029425</v>
      </c>
      <c r="N60" s="11">
        <f t="shared" si="76"/>
        <v>318390.89999999997</v>
      </c>
      <c r="R60" s="3">
        <f t="shared" si="77"/>
        <v>2.5452051913520315E-2</v>
      </c>
      <c r="S60" s="5" t="s">
        <v>149</v>
      </c>
      <c r="T60">
        <f t="shared" si="78"/>
        <v>0</v>
      </c>
      <c r="U60" s="3">
        <f t="shared" si="79"/>
        <v>0</v>
      </c>
      <c r="V60" s="3">
        <f t="shared" si="80"/>
        <v>0</v>
      </c>
      <c r="W60" s="2">
        <f t="shared" si="81"/>
        <v>0</v>
      </c>
      <c r="X60" s="3">
        <f t="shared" si="82"/>
        <v>0</v>
      </c>
      <c r="Y60" s="3">
        <f t="shared" si="83"/>
        <v>0</v>
      </c>
      <c r="Z60">
        <f t="shared" si="84"/>
        <v>0</v>
      </c>
      <c r="AA60" s="3">
        <f t="shared" si="85"/>
        <v>0</v>
      </c>
      <c r="AB60" s="3">
        <f t="shared" si="86"/>
        <v>0</v>
      </c>
      <c r="AC60">
        <f t="shared" si="87"/>
        <v>0</v>
      </c>
      <c r="AD60" s="3">
        <f t="shared" si="88"/>
        <v>0</v>
      </c>
      <c r="AE60" s="3">
        <f t="shared" si="89"/>
        <v>0</v>
      </c>
      <c r="AF60">
        <f t="shared" si="90"/>
        <v>0</v>
      </c>
      <c r="AG60" s="3">
        <f t="shared" si="91"/>
        <v>0</v>
      </c>
      <c r="AH60" s="3">
        <f t="shared" si="92"/>
        <v>0</v>
      </c>
      <c r="AI60">
        <f t="shared" si="93"/>
        <v>0</v>
      </c>
      <c r="AJ60" s="3">
        <f t="shared" si="94"/>
        <v>0</v>
      </c>
      <c r="AK60" s="3">
        <f t="shared" si="95"/>
        <v>0</v>
      </c>
      <c r="AL60">
        <f t="shared" si="96"/>
        <v>0</v>
      </c>
      <c r="AM60" s="3">
        <f t="shared" si="97"/>
        <v>0</v>
      </c>
      <c r="AN60" s="3">
        <f t="shared" si="98"/>
        <v>0</v>
      </c>
      <c r="AO60">
        <f t="shared" si="99"/>
        <v>0</v>
      </c>
      <c r="AP60" s="3">
        <f t="shared" si="100"/>
        <v>0</v>
      </c>
      <c r="AQ60" s="3">
        <f t="shared" si="101"/>
        <v>0</v>
      </c>
      <c r="AR60">
        <f t="shared" si="102"/>
        <v>0</v>
      </c>
      <c r="AS60" s="3">
        <f t="shared" si="103"/>
        <v>0</v>
      </c>
      <c r="AT60" s="3">
        <f t="shared" si="104"/>
        <v>0</v>
      </c>
      <c r="AU60">
        <f t="shared" si="105"/>
        <v>241545.96</v>
      </c>
      <c r="AV60" s="3">
        <f t="shared" si="106"/>
        <v>2.5452051913520315E-2</v>
      </c>
      <c r="AW60" s="3">
        <f t="shared" si="107"/>
        <v>2.956125824474957E-3</v>
      </c>
      <c r="AX60">
        <f t="shared" si="108"/>
        <v>0</v>
      </c>
      <c r="AY60" s="3">
        <f t="shared" si="109"/>
        <v>0</v>
      </c>
      <c r="AZ60" s="3">
        <f t="shared" si="110"/>
        <v>0</v>
      </c>
    </row>
    <row r="61" spans="1:53" x14ac:dyDescent="0.3">
      <c r="A61" t="s">
        <v>113</v>
      </c>
      <c r="B61" t="s">
        <v>114</v>
      </c>
      <c r="C61">
        <v>214.38</v>
      </c>
      <c r="D61">
        <v>1096</v>
      </c>
      <c r="E61">
        <v>0</v>
      </c>
      <c r="F61" s="2">
        <v>234960.48</v>
      </c>
      <c r="G61">
        <v>0</v>
      </c>
      <c r="H61" s="3">
        <f t="shared" si="73"/>
        <v>2.8755303655628589E-3</v>
      </c>
      <c r="J61" s="1">
        <v>44179</v>
      </c>
      <c r="K61">
        <v>216.7</v>
      </c>
      <c r="L61" s="11">
        <f t="shared" si="74"/>
        <v>2542.7199999999721</v>
      </c>
      <c r="M61" s="12">
        <f t="shared" si="75"/>
        <v>1.0821905028454148E-2</v>
      </c>
      <c r="N61" s="11">
        <f t="shared" si="76"/>
        <v>237503.19999999998</v>
      </c>
      <c r="R61" s="3">
        <f t="shared" si="77"/>
        <v>2.4758130231553665E-2</v>
      </c>
      <c r="S61" s="5" t="s">
        <v>149</v>
      </c>
      <c r="T61">
        <f t="shared" si="78"/>
        <v>0</v>
      </c>
      <c r="U61" s="3">
        <f t="shared" si="79"/>
        <v>0</v>
      </c>
      <c r="V61" s="3">
        <f t="shared" si="80"/>
        <v>0</v>
      </c>
      <c r="W61" s="2">
        <f t="shared" si="81"/>
        <v>0</v>
      </c>
      <c r="X61" s="3">
        <f t="shared" si="82"/>
        <v>0</v>
      </c>
      <c r="Y61" s="3">
        <f t="shared" si="83"/>
        <v>0</v>
      </c>
      <c r="Z61">
        <f t="shared" si="84"/>
        <v>0</v>
      </c>
      <c r="AA61" s="3">
        <f t="shared" si="85"/>
        <v>0</v>
      </c>
      <c r="AB61" s="3">
        <f t="shared" si="86"/>
        <v>0</v>
      </c>
      <c r="AC61">
        <f t="shared" si="87"/>
        <v>0</v>
      </c>
      <c r="AD61" s="3">
        <f t="shared" si="88"/>
        <v>0</v>
      </c>
      <c r="AE61" s="3">
        <f t="shared" si="89"/>
        <v>0</v>
      </c>
      <c r="AF61">
        <f t="shared" si="90"/>
        <v>0</v>
      </c>
      <c r="AG61" s="3">
        <f t="shared" si="91"/>
        <v>0</v>
      </c>
      <c r="AH61" s="3">
        <f t="shared" si="92"/>
        <v>0</v>
      </c>
      <c r="AI61">
        <f t="shared" si="93"/>
        <v>0</v>
      </c>
      <c r="AJ61" s="3">
        <f t="shared" si="94"/>
        <v>0</v>
      </c>
      <c r="AK61" s="3">
        <f t="shared" si="95"/>
        <v>0</v>
      </c>
      <c r="AL61">
        <f t="shared" si="96"/>
        <v>0</v>
      </c>
      <c r="AM61" s="3">
        <f t="shared" si="97"/>
        <v>0</v>
      </c>
      <c r="AN61" s="3">
        <f t="shared" si="98"/>
        <v>0</v>
      </c>
      <c r="AO61">
        <f t="shared" si="99"/>
        <v>0</v>
      </c>
      <c r="AP61" s="3">
        <f t="shared" si="100"/>
        <v>0</v>
      </c>
      <c r="AQ61" s="3">
        <f t="shared" si="101"/>
        <v>0</v>
      </c>
      <c r="AR61">
        <f t="shared" si="102"/>
        <v>0</v>
      </c>
      <c r="AS61" s="3">
        <f t="shared" si="103"/>
        <v>0</v>
      </c>
      <c r="AT61" s="3">
        <f t="shared" si="104"/>
        <v>0</v>
      </c>
      <c r="AU61">
        <f t="shared" si="105"/>
        <v>234960.48</v>
      </c>
      <c r="AV61" s="3">
        <f t="shared" si="106"/>
        <v>2.4758130231553665E-2</v>
      </c>
      <c r="AW61" s="3">
        <f t="shared" si="107"/>
        <v>2.8755303655628589E-3</v>
      </c>
      <c r="AX61">
        <f t="shared" si="108"/>
        <v>0</v>
      </c>
      <c r="AY61" s="3">
        <f t="shared" si="109"/>
        <v>0</v>
      </c>
      <c r="AZ61" s="3">
        <f t="shared" si="110"/>
        <v>0</v>
      </c>
    </row>
    <row r="62" spans="1:53" x14ac:dyDescent="0.3">
      <c r="A62" t="s">
        <v>115</v>
      </c>
      <c r="B62" t="s">
        <v>116</v>
      </c>
      <c r="C62">
        <v>48.74</v>
      </c>
      <c r="D62">
        <v>4811</v>
      </c>
      <c r="E62">
        <v>0</v>
      </c>
      <c r="F62" s="2">
        <v>234488.14</v>
      </c>
      <c r="G62">
        <v>0</v>
      </c>
      <c r="H62" s="3">
        <f t="shared" si="73"/>
        <v>2.8697496997552733E-3</v>
      </c>
      <c r="J62" s="1">
        <v>44267</v>
      </c>
      <c r="K62">
        <v>50.85</v>
      </c>
      <c r="L62" s="11">
        <f t="shared" si="74"/>
        <v>10151.209999999992</v>
      </c>
      <c r="M62" s="12">
        <f t="shared" si="75"/>
        <v>4.3290931473122685E-2</v>
      </c>
      <c r="N62" s="11">
        <f t="shared" si="76"/>
        <v>244639.35</v>
      </c>
      <c r="R62" s="3">
        <f t="shared" si="77"/>
        <v>2.4708359073299428E-2</v>
      </c>
      <c r="S62" s="5" t="s">
        <v>149</v>
      </c>
      <c r="T62">
        <f t="shared" si="78"/>
        <v>0</v>
      </c>
      <c r="U62" s="3">
        <f t="shared" si="79"/>
        <v>0</v>
      </c>
      <c r="V62" s="3">
        <f t="shared" si="80"/>
        <v>0</v>
      </c>
      <c r="W62" s="2">
        <f t="shared" si="81"/>
        <v>0</v>
      </c>
      <c r="X62" s="3">
        <f t="shared" si="82"/>
        <v>0</v>
      </c>
      <c r="Y62" s="3">
        <f t="shared" si="83"/>
        <v>0</v>
      </c>
      <c r="Z62">
        <f t="shared" si="84"/>
        <v>0</v>
      </c>
      <c r="AA62" s="3">
        <f t="shared" si="85"/>
        <v>0</v>
      </c>
      <c r="AB62" s="3">
        <f t="shared" si="86"/>
        <v>0</v>
      </c>
      <c r="AC62">
        <f t="shared" si="87"/>
        <v>0</v>
      </c>
      <c r="AD62" s="3">
        <f t="shared" si="88"/>
        <v>0</v>
      </c>
      <c r="AE62" s="3">
        <f t="shared" si="89"/>
        <v>0</v>
      </c>
      <c r="AF62">
        <f t="shared" si="90"/>
        <v>0</v>
      </c>
      <c r="AG62" s="3">
        <f t="shared" si="91"/>
        <v>0</v>
      </c>
      <c r="AH62" s="3">
        <f t="shared" si="92"/>
        <v>0</v>
      </c>
      <c r="AI62">
        <f t="shared" si="93"/>
        <v>0</v>
      </c>
      <c r="AJ62" s="3">
        <f t="shared" si="94"/>
        <v>0</v>
      </c>
      <c r="AK62" s="3">
        <f t="shared" si="95"/>
        <v>0</v>
      </c>
      <c r="AL62">
        <f t="shared" si="96"/>
        <v>0</v>
      </c>
      <c r="AM62" s="3">
        <f t="shared" si="97"/>
        <v>0</v>
      </c>
      <c r="AN62" s="3">
        <f t="shared" si="98"/>
        <v>0</v>
      </c>
      <c r="AO62">
        <f t="shared" si="99"/>
        <v>0</v>
      </c>
      <c r="AP62" s="3">
        <f t="shared" si="100"/>
        <v>0</v>
      </c>
      <c r="AQ62" s="3">
        <f t="shared" si="101"/>
        <v>0</v>
      </c>
      <c r="AR62">
        <f t="shared" si="102"/>
        <v>0</v>
      </c>
      <c r="AS62" s="3">
        <f t="shared" si="103"/>
        <v>0</v>
      </c>
      <c r="AT62" s="3">
        <f t="shared" si="104"/>
        <v>0</v>
      </c>
      <c r="AU62">
        <f t="shared" si="105"/>
        <v>234488.14</v>
      </c>
      <c r="AV62" s="3">
        <f t="shared" si="106"/>
        <v>2.4708359073299428E-2</v>
      </c>
      <c r="AW62" s="3">
        <f t="shared" si="107"/>
        <v>2.8697496997552733E-3</v>
      </c>
      <c r="AX62">
        <f t="shared" si="108"/>
        <v>0</v>
      </c>
      <c r="AY62" s="3">
        <f t="shared" si="109"/>
        <v>0</v>
      </c>
      <c r="AZ62" s="3">
        <f t="shared" si="110"/>
        <v>0</v>
      </c>
    </row>
    <row r="63" spans="1:53" x14ac:dyDescent="0.3">
      <c r="A63" t="s">
        <v>117</v>
      </c>
      <c r="B63" t="s">
        <v>118</v>
      </c>
      <c r="C63">
        <v>81.05</v>
      </c>
      <c r="D63">
        <v>2797</v>
      </c>
      <c r="E63">
        <v>0</v>
      </c>
      <c r="F63" s="2">
        <v>226696.85</v>
      </c>
      <c r="G63">
        <v>0</v>
      </c>
      <c r="H63" s="3">
        <f t="shared" si="73"/>
        <v>2.7743971069196342E-3</v>
      </c>
      <c r="J63" s="1">
        <v>44207</v>
      </c>
      <c r="K63">
        <v>99.23</v>
      </c>
      <c r="L63" s="11">
        <f t="shared" si="74"/>
        <v>50849.459999999992</v>
      </c>
      <c r="M63" s="12">
        <f t="shared" si="75"/>
        <v>0.22430598396051837</v>
      </c>
      <c r="N63" s="11">
        <f t="shared" si="76"/>
        <v>277546.31</v>
      </c>
      <c r="R63" s="3">
        <f t="shared" si="77"/>
        <v>7.1992547738557325E-3</v>
      </c>
      <c r="S63" s="5" t="s">
        <v>142</v>
      </c>
      <c r="T63">
        <f t="shared" si="78"/>
        <v>0</v>
      </c>
      <c r="U63" s="3">
        <f t="shared" si="79"/>
        <v>0</v>
      </c>
      <c r="V63" s="3">
        <f t="shared" si="80"/>
        <v>0</v>
      </c>
      <c r="W63" s="2">
        <f t="shared" si="81"/>
        <v>0</v>
      </c>
      <c r="X63" s="3">
        <f t="shared" si="82"/>
        <v>0</v>
      </c>
      <c r="Y63" s="3">
        <f t="shared" si="83"/>
        <v>0</v>
      </c>
      <c r="Z63">
        <f t="shared" si="84"/>
        <v>0</v>
      </c>
      <c r="AA63" s="3">
        <f t="shared" si="85"/>
        <v>0</v>
      </c>
      <c r="AB63" s="3">
        <f t="shared" si="86"/>
        <v>0</v>
      </c>
      <c r="AC63">
        <f t="shared" si="87"/>
        <v>0</v>
      </c>
      <c r="AD63" s="3">
        <f t="shared" si="88"/>
        <v>0</v>
      </c>
      <c r="AE63" s="3">
        <f t="shared" si="89"/>
        <v>0</v>
      </c>
      <c r="AF63">
        <f t="shared" si="90"/>
        <v>0</v>
      </c>
      <c r="AG63" s="3">
        <f t="shared" si="91"/>
        <v>0</v>
      </c>
      <c r="AH63" s="3">
        <f t="shared" si="92"/>
        <v>0</v>
      </c>
      <c r="AI63">
        <f t="shared" si="93"/>
        <v>0</v>
      </c>
      <c r="AJ63" s="3">
        <f t="shared" si="94"/>
        <v>0</v>
      </c>
      <c r="AK63" s="3">
        <f t="shared" si="95"/>
        <v>0</v>
      </c>
      <c r="AL63">
        <f t="shared" si="96"/>
        <v>0</v>
      </c>
      <c r="AM63" s="3">
        <f t="shared" si="97"/>
        <v>0</v>
      </c>
      <c r="AN63" s="3">
        <f t="shared" si="98"/>
        <v>0</v>
      </c>
      <c r="AO63">
        <f t="shared" si="99"/>
        <v>226696.85</v>
      </c>
      <c r="AP63" s="3">
        <f t="shared" si="100"/>
        <v>7.1992547738557325E-3</v>
      </c>
      <c r="AQ63" s="3">
        <f t="shared" si="101"/>
        <v>2.7743971069196342E-3</v>
      </c>
      <c r="AR63">
        <f t="shared" si="102"/>
        <v>0</v>
      </c>
      <c r="AS63" s="3">
        <f t="shared" si="103"/>
        <v>0</v>
      </c>
      <c r="AT63" s="3">
        <f t="shared" si="104"/>
        <v>0</v>
      </c>
      <c r="AU63">
        <f t="shared" si="105"/>
        <v>0</v>
      </c>
      <c r="AV63" s="3">
        <f t="shared" si="106"/>
        <v>0</v>
      </c>
      <c r="AW63" s="3">
        <f t="shared" si="107"/>
        <v>0</v>
      </c>
      <c r="AX63">
        <f t="shared" si="108"/>
        <v>0</v>
      </c>
      <c r="AY63" s="3">
        <f t="shared" si="109"/>
        <v>0</v>
      </c>
      <c r="AZ63" s="3">
        <f t="shared" si="110"/>
        <v>0</v>
      </c>
    </row>
    <row r="64" spans="1:53" x14ac:dyDescent="0.3">
      <c r="A64" t="s">
        <v>121</v>
      </c>
      <c r="B64" t="s">
        <v>122</v>
      </c>
      <c r="C64">
        <v>395.04</v>
      </c>
      <c r="D64">
        <v>547</v>
      </c>
      <c r="E64">
        <v>0</v>
      </c>
      <c r="F64" s="2">
        <v>216086.88</v>
      </c>
      <c r="G64">
        <v>0</v>
      </c>
      <c r="H64" s="3">
        <f t="shared" si="73"/>
        <v>2.6445485004105269E-3</v>
      </c>
      <c r="J64" s="1">
        <v>44246</v>
      </c>
      <c r="K64">
        <v>413.31</v>
      </c>
      <c r="L64" s="11">
        <f t="shared" si="74"/>
        <v>9993.6900000000023</v>
      </c>
      <c r="M64" s="12">
        <f t="shared" si="75"/>
        <v>4.6248481166464073E-2</v>
      </c>
      <c r="N64" s="11">
        <f t="shared" si="76"/>
        <v>226080.57</v>
      </c>
      <c r="R64" s="3">
        <f t="shared" si="77"/>
        <v>2.2769391330704249E-2</v>
      </c>
      <c r="S64" s="5" t="s">
        <v>149</v>
      </c>
      <c r="T64">
        <f t="shared" si="78"/>
        <v>0</v>
      </c>
      <c r="U64" s="3">
        <f t="shared" si="79"/>
        <v>0</v>
      </c>
      <c r="V64" s="3">
        <f t="shared" si="80"/>
        <v>0</v>
      </c>
      <c r="W64" s="2">
        <f t="shared" si="81"/>
        <v>0</v>
      </c>
      <c r="X64" s="3">
        <f t="shared" si="82"/>
        <v>0</v>
      </c>
      <c r="Y64" s="3">
        <f t="shared" si="83"/>
        <v>0</v>
      </c>
      <c r="Z64">
        <f t="shared" si="84"/>
        <v>0</v>
      </c>
      <c r="AA64" s="3">
        <f t="shared" si="85"/>
        <v>0</v>
      </c>
      <c r="AB64" s="3">
        <f t="shared" si="86"/>
        <v>0</v>
      </c>
      <c r="AC64">
        <f t="shared" si="87"/>
        <v>0</v>
      </c>
      <c r="AD64" s="3">
        <f t="shared" si="88"/>
        <v>0</v>
      </c>
      <c r="AE64" s="3">
        <f t="shared" si="89"/>
        <v>0</v>
      </c>
      <c r="AF64">
        <f t="shared" si="90"/>
        <v>0</v>
      </c>
      <c r="AG64" s="3">
        <f t="shared" si="91"/>
        <v>0</v>
      </c>
      <c r="AH64" s="3">
        <f t="shared" si="92"/>
        <v>0</v>
      </c>
      <c r="AI64">
        <f t="shared" si="93"/>
        <v>0</v>
      </c>
      <c r="AJ64" s="3">
        <f t="shared" si="94"/>
        <v>0</v>
      </c>
      <c r="AK64" s="3">
        <f t="shared" si="95"/>
        <v>0</v>
      </c>
      <c r="AL64">
        <f t="shared" si="96"/>
        <v>0</v>
      </c>
      <c r="AM64" s="3">
        <f t="shared" si="97"/>
        <v>0</v>
      </c>
      <c r="AN64" s="3">
        <f t="shared" si="98"/>
        <v>0</v>
      </c>
      <c r="AO64">
        <f t="shared" si="99"/>
        <v>0</v>
      </c>
      <c r="AP64" s="3">
        <f t="shared" si="100"/>
        <v>0</v>
      </c>
      <c r="AQ64" s="3">
        <f t="shared" si="101"/>
        <v>0</v>
      </c>
      <c r="AR64">
        <f t="shared" si="102"/>
        <v>0</v>
      </c>
      <c r="AS64" s="3">
        <f t="shared" si="103"/>
        <v>0</v>
      </c>
      <c r="AT64" s="3">
        <f t="shared" si="104"/>
        <v>0</v>
      </c>
      <c r="AU64">
        <f t="shared" si="105"/>
        <v>216086.88</v>
      </c>
      <c r="AV64" s="3">
        <f t="shared" si="106"/>
        <v>2.2769391330704249E-2</v>
      </c>
      <c r="AW64" s="3">
        <f t="shared" si="107"/>
        <v>2.6445485004105269E-3</v>
      </c>
      <c r="AX64">
        <f t="shared" si="108"/>
        <v>0</v>
      </c>
      <c r="AY64" s="3">
        <f t="shared" si="109"/>
        <v>0</v>
      </c>
      <c r="AZ64" s="3">
        <f t="shared" si="110"/>
        <v>0</v>
      </c>
    </row>
    <row r="65" spans="1:53" x14ac:dyDescent="0.3">
      <c r="A65" t="s">
        <v>123</v>
      </c>
      <c r="B65" t="s">
        <v>124</v>
      </c>
      <c r="C65">
        <v>231.87</v>
      </c>
      <c r="D65">
        <v>925</v>
      </c>
      <c r="E65">
        <v>0</v>
      </c>
      <c r="F65" s="2">
        <v>214479.75</v>
      </c>
      <c r="G65">
        <v>0</v>
      </c>
      <c r="H65" s="3">
        <f t="shared" si="73"/>
        <v>2.6248798688329653E-3</v>
      </c>
      <c r="J65" s="1">
        <v>44131</v>
      </c>
      <c r="K65">
        <v>319.32</v>
      </c>
      <c r="L65" s="11">
        <f t="shared" si="74"/>
        <v>80891.25</v>
      </c>
      <c r="M65" s="12">
        <f t="shared" si="75"/>
        <v>0.37715098977875527</v>
      </c>
      <c r="N65" s="11">
        <f t="shared" si="76"/>
        <v>295371</v>
      </c>
      <c r="R65" s="3">
        <f t="shared" si="77"/>
        <v>6.8112740167447583E-3</v>
      </c>
      <c r="S65" s="5" t="s">
        <v>142</v>
      </c>
      <c r="T65">
        <f t="shared" si="78"/>
        <v>0</v>
      </c>
      <c r="U65" s="3">
        <f t="shared" si="79"/>
        <v>0</v>
      </c>
      <c r="V65" s="3">
        <f t="shared" si="80"/>
        <v>0</v>
      </c>
      <c r="W65" s="2">
        <f t="shared" si="81"/>
        <v>0</v>
      </c>
      <c r="X65" s="3">
        <f t="shared" si="82"/>
        <v>0</v>
      </c>
      <c r="Y65" s="3">
        <f t="shared" si="83"/>
        <v>0</v>
      </c>
      <c r="Z65">
        <f t="shared" si="84"/>
        <v>0</v>
      </c>
      <c r="AA65" s="3">
        <f t="shared" si="85"/>
        <v>0</v>
      </c>
      <c r="AB65" s="3">
        <f t="shared" si="86"/>
        <v>0</v>
      </c>
      <c r="AC65">
        <f t="shared" si="87"/>
        <v>0</v>
      </c>
      <c r="AD65" s="3">
        <f t="shared" si="88"/>
        <v>0</v>
      </c>
      <c r="AE65" s="3">
        <f t="shared" si="89"/>
        <v>0</v>
      </c>
      <c r="AF65">
        <f t="shared" si="90"/>
        <v>0</v>
      </c>
      <c r="AG65" s="3">
        <f t="shared" si="91"/>
        <v>0</v>
      </c>
      <c r="AH65" s="3">
        <f t="shared" si="92"/>
        <v>0</v>
      </c>
      <c r="AI65">
        <f t="shared" si="93"/>
        <v>0</v>
      </c>
      <c r="AJ65" s="3">
        <f t="shared" si="94"/>
        <v>0</v>
      </c>
      <c r="AK65" s="3">
        <f t="shared" si="95"/>
        <v>0</v>
      </c>
      <c r="AL65">
        <f t="shared" si="96"/>
        <v>0</v>
      </c>
      <c r="AM65" s="3">
        <f t="shared" si="97"/>
        <v>0</v>
      </c>
      <c r="AN65" s="3">
        <f t="shared" si="98"/>
        <v>0</v>
      </c>
      <c r="AO65">
        <f t="shared" si="99"/>
        <v>214479.75</v>
      </c>
      <c r="AP65" s="3">
        <f t="shared" si="100"/>
        <v>6.8112740167447583E-3</v>
      </c>
      <c r="AQ65" s="3">
        <f t="shared" si="101"/>
        <v>2.6248798688329653E-3</v>
      </c>
      <c r="AR65">
        <f t="shared" si="102"/>
        <v>0</v>
      </c>
      <c r="AS65" s="3">
        <f t="shared" si="103"/>
        <v>0</v>
      </c>
      <c r="AT65" s="3">
        <f t="shared" si="104"/>
        <v>0</v>
      </c>
      <c r="AU65">
        <f t="shared" si="105"/>
        <v>0</v>
      </c>
      <c r="AV65" s="3">
        <f t="shared" si="106"/>
        <v>0</v>
      </c>
      <c r="AW65" s="3">
        <f t="shared" si="107"/>
        <v>0</v>
      </c>
      <c r="AX65">
        <f t="shared" si="108"/>
        <v>0</v>
      </c>
      <c r="AY65" s="3">
        <f t="shared" si="109"/>
        <v>0</v>
      </c>
      <c r="AZ65" s="3">
        <f t="shared" si="110"/>
        <v>0</v>
      </c>
    </row>
    <row r="66" spans="1:53" x14ac:dyDescent="0.3">
      <c r="A66" t="s">
        <v>125</v>
      </c>
      <c r="B66" t="s">
        <v>126</v>
      </c>
      <c r="C66">
        <v>46.59</v>
      </c>
      <c r="D66">
        <v>4506</v>
      </c>
      <c r="E66">
        <v>0</v>
      </c>
      <c r="F66" s="2">
        <v>209934.54</v>
      </c>
      <c r="G66">
        <v>0</v>
      </c>
      <c r="H66" s="3">
        <f t="shared" si="73"/>
        <v>2.5692539636898541E-3</v>
      </c>
      <c r="J66" s="1">
        <v>44216</v>
      </c>
      <c r="K66">
        <v>58.75</v>
      </c>
      <c r="L66" s="11">
        <f t="shared" si="74"/>
        <v>54792.959999999992</v>
      </c>
      <c r="M66" s="12">
        <f t="shared" si="75"/>
        <v>0.26100021463833434</v>
      </c>
      <c r="N66" s="11">
        <f t="shared" si="76"/>
        <v>264727.5</v>
      </c>
      <c r="R66" s="3">
        <f t="shared" si="77"/>
        <v>2.2121110245524322E-2</v>
      </c>
      <c r="S66" s="5" t="s">
        <v>149</v>
      </c>
      <c r="T66">
        <f t="shared" si="78"/>
        <v>0</v>
      </c>
      <c r="U66" s="3">
        <f t="shared" si="79"/>
        <v>0</v>
      </c>
      <c r="V66" s="3">
        <f t="shared" si="80"/>
        <v>0</v>
      </c>
      <c r="W66" s="2">
        <f t="shared" si="81"/>
        <v>0</v>
      </c>
      <c r="X66" s="3">
        <f t="shared" si="82"/>
        <v>0</v>
      </c>
      <c r="Y66" s="3">
        <f t="shared" si="83"/>
        <v>0</v>
      </c>
      <c r="Z66">
        <f t="shared" si="84"/>
        <v>0</v>
      </c>
      <c r="AA66" s="3">
        <f t="shared" si="85"/>
        <v>0</v>
      </c>
      <c r="AB66" s="3">
        <f t="shared" si="86"/>
        <v>0</v>
      </c>
      <c r="AC66">
        <f t="shared" si="87"/>
        <v>0</v>
      </c>
      <c r="AD66" s="3">
        <f t="shared" si="88"/>
        <v>0</v>
      </c>
      <c r="AE66" s="3">
        <f t="shared" si="89"/>
        <v>0</v>
      </c>
      <c r="AF66">
        <f t="shared" si="90"/>
        <v>0</v>
      </c>
      <c r="AG66" s="3">
        <f t="shared" si="91"/>
        <v>0</v>
      </c>
      <c r="AH66" s="3">
        <f t="shared" si="92"/>
        <v>0</v>
      </c>
      <c r="AI66">
        <f t="shared" si="93"/>
        <v>0</v>
      </c>
      <c r="AJ66" s="3">
        <f t="shared" si="94"/>
        <v>0</v>
      </c>
      <c r="AK66" s="3">
        <f t="shared" si="95"/>
        <v>0</v>
      </c>
      <c r="AL66">
        <f t="shared" si="96"/>
        <v>0</v>
      </c>
      <c r="AM66" s="3">
        <f t="shared" si="97"/>
        <v>0</v>
      </c>
      <c r="AN66" s="3">
        <f t="shared" si="98"/>
        <v>0</v>
      </c>
      <c r="AO66">
        <f t="shared" si="99"/>
        <v>0</v>
      </c>
      <c r="AP66" s="3">
        <f t="shared" si="100"/>
        <v>0</v>
      </c>
      <c r="AQ66" s="3">
        <f t="shared" si="101"/>
        <v>0</v>
      </c>
      <c r="AR66">
        <f t="shared" si="102"/>
        <v>0</v>
      </c>
      <c r="AS66" s="3">
        <f t="shared" si="103"/>
        <v>0</v>
      </c>
      <c r="AT66" s="3">
        <f t="shared" si="104"/>
        <v>0</v>
      </c>
      <c r="AU66">
        <f t="shared" si="105"/>
        <v>209934.54</v>
      </c>
      <c r="AV66" s="3">
        <f t="shared" si="106"/>
        <v>2.2121110245524322E-2</v>
      </c>
      <c r="AW66" s="3">
        <f t="shared" si="107"/>
        <v>2.5692539636898541E-3</v>
      </c>
      <c r="AX66">
        <f t="shared" si="108"/>
        <v>0</v>
      </c>
      <c r="AY66" s="3">
        <f t="shared" si="109"/>
        <v>0</v>
      </c>
      <c r="AZ66" s="3">
        <f t="shared" si="110"/>
        <v>0</v>
      </c>
    </row>
    <row r="67" spans="1:53" x14ac:dyDescent="0.3">
      <c r="A67" t="s">
        <v>127</v>
      </c>
      <c r="B67" t="s">
        <v>128</v>
      </c>
      <c r="C67">
        <v>48.82</v>
      </c>
      <c r="D67">
        <v>4039</v>
      </c>
      <c r="E67">
        <v>0</v>
      </c>
      <c r="F67" s="2">
        <v>197183.98</v>
      </c>
      <c r="G67">
        <v>0</v>
      </c>
      <c r="H67" s="3">
        <f t="shared" si="73"/>
        <v>2.4132080513818302E-3</v>
      </c>
      <c r="J67" s="1">
        <v>44235</v>
      </c>
      <c r="K67">
        <v>49.34</v>
      </c>
      <c r="L67" s="11">
        <f t="shared" si="74"/>
        <v>2100.2799999999988</v>
      </c>
      <c r="M67" s="12">
        <f t="shared" si="75"/>
        <v>1.0651372388365443E-2</v>
      </c>
      <c r="N67" s="11">
        <f t="shared" si="76"/>
        <v>199284.26</v>
      </c>
      <c r="R67" s="3">
        <f t="shared" si="77"/>
        <v>6.2620089751704681E-3</v>
      </c>
      <c r="S67" s="5" t="s">
        <v>142</v>
      </c>
      <c r="T67">
        <f t="shared" si="78"/>
        <v>0</v>
      </c>
      <c r="U67" s="3">
        <f t="shared" si="79"/>
        <v>0</v>
      </c>
      <c r="V67" s="3">
        <f t="shared" si="80"/>
        <v>0</v>
      </c>
      <c r="W67" s="2">
        <f t="shared" si="81"/>
        <v>0</v>
      </c>
      <c r="X67" s="3">
        <f t="shared" si="82"/>
        <v>0</v>
      </c>
      <c r="Y67" s="3">
        <f t="shared" si="83"/>
        <v>0</v>
      </c>
      <c r="Z67">
        <f t="shared" si="84"/>
        <v>0</v>
      </c>
      <c r="AA67" s="3">
        <f t="shared" si="85"/>
        <v>0</v>
      </c>
      <c r="AB67" s="3">
        <f t="shared" si="86"/>
        <v>0</v>
      </c>
      <c r="AC67">
        <f t="shared" si="87"/>
        <v>0</v>
      </c>
      <c r="AD67" s="3">
        <f t="shared" si="88"/>
        <v>0</v>
      </c>
      <c r="AE67" s="3">
        <f t="shared" si="89"/>
        <v>0</v>
      </c>
      <c r="AF67">
        <f t="shared" si="90"/>
        <v>0</v>
      </c>
      <c r="AG67" s="3">
        <f t="shared" si="91"/>
        <v>0</v>
      </c>
      <c r="AH67" s="3">
        <f t="shared" si="92"/>
        <v>0</v>
      </c>
      <c r="AI67">
        <f t="shared" si="93"/>
        <v>0</v>
      </c>
      <c r="AJ67" s="3">
        <f t="shared" si="94"/>
        <v>0</v>
      </c>
      <c r="AK67" s="3">
        <f t="shared" si="95"/>
        <v>0</v>
      </c>
      <c r="AL67">
        <f t="shared" si="96"/>
        <v>0</v>
      </c>
      <c r="AM67" s="3">
        <f t="shared" si="97"/>
        <v>0</v>
      </c>
      <c r="AN67" s="3">
        <f t="shared" si="98"/>
        <v>0</v>
      </c>
      <c r="AO67">
        <f t="shared" si="99"/>
        <v>197183.98</v>
      </c>
      <c r="AP67" s="3">
        <f t="shared" si="100"/>
        <v>6.2620089751704681E-3</v>
      </c>
      <c r="AQ67" s="3">
        <f t="shared" si="101"/>
        <v>2.4132080513818302E-3</v>
      </c>
      <c r="AR67">
        <f t="shared" si="102"/>
        <v>0</v>
      </c>
      <c r="AS67" s="3">
        <f t="shared" si="103"/>
        <v>0</v>
      </c>
      <c r="AT67" s="3">
        <f t="shared" si="104"/>
        <v>0</v>
      </c>
      <c r="AU67">
        <f t="shared" si="105"/>
        <v>0</v>
      </c>
      <c r="AV67" s="3">
        <f t="shared" si="106"/>
        <v>0</v>
      </c>
      <c r="AW67" s="3">
        <f t="shared" si="107"/>
        <v>0</v>
      </c>
      <c r="AX67">
        <f t="shared" si="108"/>
        <v>0</v>
      </c>
      <c r="AY67" s="3">
        <f t="shared" si="109"/>
        <v>0</v>
      </c>
      <c r="AZ67" s="3">
        <f t="shared" si="110"/>
        <v>0</v>
      </c>
    </row>
    <row r="68" spans="1:53" s="8" customFormat="1" x14ac:dyDescent="0.3">
      <c r="A68" t="s">
        <v>129</v>
      </c>
      <c r="B68" t="s">
        <v>130</v>
      </c>
      <c r="C68">
        <v>27.46</v>
      </c>
      <c r="D68">
        <v>6565</v>
      </c>
      <c r="E68">
        <v>0</v>
      </c>
      <c r="F68" s="2">
        <v>180274.9</v>
      </c>
      <c r="G68">
        <v>0</v>
      </c>
      <c r="H68" s="3">
        <f t="shared" si="73"/>
        <v>2.2062686844136845E-3</v>
      </c>
      <c r="I68"/>
      <c r="J68" s="1">
        <v>44173</v>
      </c>
      <c r="K68">
        <v>47.8</v>
      </c>
      <c r="L68" s="11">
        <f t="shared" si="74"/>
        <v>133532.1</v>
      </c>
      <c r="M68" s="12">
        <f t="shared" si="75"/>
        <v>0.74071376547705747</v>
      </c>
      <c r="N68" s="11">
        <f t="shared" si="76"/>
        <v>313807</v>
      </c>
      <c r="O68"/>
      <c r="P68"/>
      <c r="Q68"/>
      <c r="R68" s="3">
        <f t="shared" si="77"/>
        <v>5.7250241211175392E-3</v>
      </c>
      <c r="S68" s="5" t="s">
        <v>142</v>
      </c>
      <c r="T68">
        <f t="shared" si="78"/>
        <v>0</v>
      </c>
      <c r="U68" s="3">
        <f t="shared" si="79"/>
        <v>0</v>
      </c>
      <c r="V68" s="3">
        <f t="shared" si="80"/>
        <v>0</v>
      </c>
      <c r="W68" s="2">
        <f t="shared" si="81"/>
        <v>0</v>
      </c>
      <c r="X68" s="3">
        <f t="shared" si="82"/>
        <v>0</v>
      </c>
      <c r="Y68" s="3">
        <f t="shared" si="83"/>
        <v>0</v>
      </c>
      <c r="Z68">
        <f t="shared" si="84"/>
        <v>0</v>
      </c>
      <c r="AA68" s="3">
        <f t="shared" si="85"/>
        <v>0</v>
      </c>
      <c r="AB68" s="3">
        <f t="shared" si="86"/>
        <v>0</v>
      </c>
      <c r="AC68">
        <f t="shared" si="87"/>
        <v>0</v>
      </c>
      <c r="AD68" s="3">
        <f t="shared" si="88"/>
        <v>0</v>
      </c>
      <c r="AE68" s="3">
        <f t="shared" si="89"/>
        <v>0</v>
      </c>
      <c r="AF68">
        <f t="shared" si="90"/>
        <v>0</v>
      </c>
      <c r="AG68" s="3">
        <f t="shared" si="91"/>
        <v>0</v>
      </c>
      <c r="AH68" s="3">
        <f t="shared" si="92"/>
        <v>0</v>
      </c>
      <c r="AI68">
        <f t="shared" si="93"/>
        <v>0</v>
      </c>
      <c r="AJ68" s="3">
        <f t="shared" si="94"/>
        <v>0</v>
      </c>
      <c r="AK68" s="3">
        <f t="shared" si="95"/>
        <v>0</v>
      </c>
      <c r="AL68">
        <f t="shared" si="96"/>
        <v>0</v>
      </c>
      <c r="AM68" s="3">
        <f t="shared" si="97"/>
        <v>0</v>
      </c>
      <c r="AN68" s="3">
        <f t="shared" si="98"/>
        <v>0</v>
      </c>
      <c r="AO68">
        <f t="shared" si="99"/>
        <v>180274.9</v>
      </c>
      <c r="AP68" s="3">
        <f t="shared" si="100"/>
        <v>5.7250241211175392E-3</v>
      </c>
      <c r="AQ68" s="3">
        <f t="shared" si="101"/>
        <v>2.2062686844136845E-3</v>
      </c>
      <c r="AR68">
        <f t="shared" si="102"/>
        <v>0</v>
      </c>
      <c r="AS68" s="3">
        <f t="shared" si="103"/>
        <v>0</v>
      </c>
      <c r="AT68" s="3">
        <f t="shared" si="104"/>
        <v>0</v>
      </c>
      <c r="AU68">
        <f t="shared" si="105"/>
        <v>0</v>
      </c>
      <c r="AV68" s="3">
        <f t="shared" si="106"/>
        <v>0</v>
      </c>
      <c r="AW68" s="3">
        <f t="shared" si="107"/>
        <v>0</v>
      </c>
      <c r="AX68">
        <f t="shared" si="108"/>
        <v>0</v>
      </c>
      <c r="AY68" s="3">
        <f t="shared" si="109"/>
        <v>0</v>
      </c>
      <c r="AZ68" s="3">
        <f t="shared" si="110"/>
        <v>0</v>
      </c>
      <c r="BA68"/>
    </row>
    <row r="69" spans="1:53" s="8" customFormat="1" x14ac:dyDescent="0.3">
      <c r="A69" t="s">
        <v>131</v>
      </c>
      <c r="B69" t="s">
        <v>132</v>
      </c>
      <c r="C69">
        <v>369.03</v>
      </c>
      <c r="D69">
        <v>485</v>
      </c>
      <c r="E69">
        <v>0</v>
      </c>
      <c r="F69" s="2">
        <v>178979.55</v>
      </c>
      <c r="G69">
        <v>0</v>
      </c>
      <c r="H69" s="3">
        <f t="shared" si="73"/>
        <v>2.1904157279546582E-3</v>
      </c>
      <c r="I69"/>
      <c r="J69" s="1">
        <v>44245</v>
      </c>
      <c r="K69">
        <v>457.3</v>
      </c>
      <c r="L69" s="11">
        <f t="shared" si="74"/>
        <v>42810.950000000012</v>
      </c>
      <c r="M69" s="12">
        <f t="shared" si="75"/>
        <v>0.23919464542178148</v>
      </c>
      <c r="N69" s="11">
        <f t="shared" si="76"/>
        <v>221790.5</v>
      </c>
      <c r="O69"/>
      <c r="P69"/>
      <c r="Q69"/>
      <c r="R69" s="3">
        <f t="shared" ref="R69:R100" si="111">IF(S69=T$3,U69, IF(S69=W$3,X69,  IF(S69=Z$3,AA69, IF(S69=AC$3,AD69, IF(S69=AF$3,AG69,  IF(S69=AI$3,AJ69,   IF(S69=AL$3,AM69,  IF(S69=AO$3,AP69,  IF(S69=AR$3,AS69,   IF(S69=AU$3,AV69,  IF(S69=AX$3,AY69,    0)))))))))))</f>
        <v>5.6838874459881139E-3</v>
      </c>
      <c r="S69" s="5" t="s">
        <v>142</v>
      </c>
      <c r="T69">
        <f t="shared" si="78"/>
        <v>0</v>
      </c>
      <c r="U69" s="3">
        <f t="shared" ref="U69:U100" si="112">T69/T$2</f>
        <v>0</v>
      </c>
      <c r="V69" s="3">
        <f t="shared" si="80"/>
        <v>0</v>
      </c>
      <c r="W69" s="2">
        <f t="shared" si="81"/>
        <v>0</v>
      </c>
      <c r="X69" s="3">
        <f t="shared" ref="X69:X100" si="113">W69/W$2</f>
        <v>0</v>
      </c>
      <c r="Y69" s="3">
        <f t="shared" si="83"/>
        <v>0</v>
      </c>
      <c r="Z69">
        <f t="shared" si="84"/>
        <v>0</v>
      </c>
      <c r="AA69" s="3">
        <f t="shared" ref="AA69:AA100" si="114">Z69/Z$2</f>
        <v>0</v>
      </c>
      <c r="AB69" s="3">
        <f t="shared" si="86"/>
        <v>0</v>
      </c>
      <c r="AC69">
        <f t="shared" si="87"/>
        <v>0</v>
      </c>
      <c r="AD69" s="3">
        <f t="shared" ref="AD69:AD100" si="115">AC69/AC$2</f>
        <v>0</v>
      </c>
      <c r="AE69" s="3">
        <f t="shared" si="89"/>
        <v>0</v>
      </c>
      <c r="AF69">
        <f t="shared" si="90"/>
        <v>0</v>
      </c>
      <c r="AG69" s="3">
        <f t="shared" ref="AG69:AG100" si="116">AF69/AF$2</f>
        <v>0</v>
      </c>
      <c r="AH69" s="3">
        <f t="shared" si="92"/>
        <v>0</v>
      </c>
      <c r="AI69">
        <f t="shared" si="93"/>
        <v>0</v>
      </c>
      <c r="AJ69" s="3">
        <f t="shared" ref="AJ69:AJ100" si="117">AI69/AI$2</f>
        <v>0</v>
      </c>
      <c r="AK69" s="3">
        <f t="shared" si="95"/>
        <v>0</v>
      </c>
      <c r="AL69">
        <f t="shared" si="96"/>
        <v>0</v>
      </c>
      <c r="AM69" s="3">
        <f t="shared" ref="AM69:AM100" si="118">AL69/AL$2</f>
        <v>0</v>
      </c>
      <c r="AN69" s="3">
        <f t="shared" si="98"/>
        <v>0</v>
      </c>
      <c r="AO69">
        <f t="shared" si="99"/>
        <v>178979.55</v>
      </c>
      <c r="AP69" s="3">
        <f t="shared" ref="AP69:AP100" si="119">AO69/AO$2</f>
        <v>5.6838874459881139E-3</v>
      </c>
      <c r="AQ69" s="3">
        <f t="shared" si="101"/>
        <v>2.1904157279546582E-3</v>
      </c>
      <c r="AR69">
        <f t="shared" si="102"/>
        <v>0</v>
      </c>
      <c r="AS69" s="3">
        <f t="shared" ref="AS69:AS100" si="120">AR69/AR$2</f>
        <v>0</v>
      </c>
      <c r="AT69" s="3">
        <f t="shared" si="104"/>
        <v>0</v>
      </c>
      <c r="AU69">
        <f t="shared" si="105"/>
        <v>0</v>
      </c>
      <c r="AV69" s="3">
        <f t="shared" ref="AV69:AV100" si="121">AU69/AU$2</f>
        <v>0</v>
      </c>
      <c r="AW69" s="3">
        <f t="shared" si="107"/>
        <v>0</v>
      </c>
      <c r="AX69">
        <f t="shared" si="108"/>
        <v>0</v>
      </c>
      <c r="AY69" s="3">
        <f t="shared" ref="AY69:AY100" si="122">AX69/AX$2</f>
        <v>0</v>
      </c>
      <c r="AZ69" s="3">
        <f t="shared" si="110"/>
        <v>0</v>
      </c>
      <c r="BA69"/>
    </row>
    <row r="70" spans="1:53" s="8" customFormat="1" x14ac:dyDescent="0.3">
      <c r="A70" s="8" t="s">
        <v>133</v>
      </c>
      <c r="B70" s="8" t="s">
        <v>134</v>
      </c>
      <c r="C70" s="8">
        <v>55.29</v>
      </c>
      <c r="D70" s="8">
        <v>2106</v>
      </c>
      <c r="E70" s="8">
        <v>0</v>
      </c>
      <c r="F70" s="9">
        <v>116440.74</v>
      </c>
      <c r="G70" s="8">
        <v>0</v>
      </c>
      <c r="H70" s="10">
        <f t="shared" si="73"/>
        <v>1.4250434101028813E-3</v>
      </c>
      <c r="J70" s="20">
        <v>44239</v>
      </c>
      <c r="K70" s="8">
        <v>61.35</v>
      </c>
      <c r="L70" s="11">
        <f t="shared" si="74"/>
        <v>12762.36</v>
      </c>
      <c r="M70" s="12">
        <f t="shared" si="75"/>
        <v>0.10960390667390119</v>
      </c>
      <c r="N70" s="11">
        <f t="shared" si="76"/>
        <v>129203.1</v>
      </c>
      <c r="R70" s="3">
        <f t="shared" si="111"/>
        <v>1.2269531476861471E-2</v>
      </c>
      <c r="S70" s="5" t="s">
        <v>149</v>
      </c>
      <c r="T70">
        <f t="shared" si="78"/>
        <v>0</v>
      </c>
      <c r="U70" s="3">
        <f t="shared" si="112"/>
        <v>0</v>
      </c>
      <c r="V70" s="3">
        <f t="shared" si="80"/>
        <v>0</v>
      </c>
      <c r="W70" s="2">
        <f t="shared" si="81"/>
        <v>0</v>
      </c>
      <c r="X70" s="3">
        <f t="shared" si="113"/>
        <v>0</v>
      </c>
      <c r="Y70" s="3">
        <f t="shared" si="83"/>
        <v>0</v>
      </c>
      <c r="Z70">
        <f t="shared" si="84"/>
        <v>0</v>
      </c>
      <c r="AA70" s="3">
        <f t="shared" si="114"/>
        <v>0</v>
      </c>
      <c r="AB70" s="3">
        <f t="shared" si="86"/>
        <v>0</v>
      </c>
      <c r="AC70">
        <f t="shared" si="87"/>
        <v>0</v>
      </c>
      <c r="AD70" s="3">
        <f t="shared" si="115"/>
        <v>0</v>
      </c>
      <c r="AE70" s="3">
        <f t="shared" si="89"/>
        <v>0</v>
      </c>
      <c r="AF70">
        <f t="shared" si="90"/>
        <v>0</v>
      </c>
      <c r="AG70" s="3">
        <f t="shared" si="116"/>
        <v>0</v>
      </c>
      <c r="AH70" s="3">
        <f t="shared" si="92"/>
        <v>0</v>
      </c>
      <c r="AI70">
        <f t="shared" si="93"/>
        <v>0</v>
      </c>
      <c r="AJ70" s="3">
        <f t="shared" si="117"/>
        <v>0</v>
      </c>
      <c r="AK70" s="3">
        <f t="shared" si="95"/>
        <v>0</v>
      </c>
      <c r="AL70">
        <f t="shared" si="96"/>
        <v>0</v>
      </c>
      <c r="AM70" s="3">
        <f t="shared" si="118"/>
        <v>0</v>
      </c>
      <c r="AN70" s="3">
        <f t="shared" si="98"/>
        <v>0</v>
      </c>
      <c r="AO70">
        <f t="shared" si="99"/>
        <v>0</v>
      </c>
      <c r="AP70" s="3">
        <f t="shared" si="119"/>
        <v>0</v>
      </c>
      <c r="AQ70" s="3">
        <f t="shared" si="101"/>
        <v>0</v>
      </c>
      <c r="AR70">
        <f t="shared" si="102"/>
        <v>0</v>
      </c>
      <c r="AS70" s="3">
        <f t="shared" si="120"/>
        <v>0</v>
      </c>
      <c r="AT70" s="3">
        <f t="shared" si="104"/>
        <v>0</v>
      </c>
      <c r="AU70">
        <f t="shared" si="105"/>
        <v>116440.74</v>
      </c>
      <c r="AV70" s="3">
        <f t="shared" si="121"/>
        <v>1.2269531476861471E-2</v>
      </c>
      <c r="AW70" s="3">
        <f t="shared" si="107"/>
        <v>1.4250434101028813E-3</v>
      </c>
      <c r="AX70">
        <f t="shared" si="108"/>
        <v>0</v>
      </c>
      <c r="AY70" s="3">
        <f t="shared" si="122"/>
        <v>0</v>
      </c>
      <c r="AZ70" s="3">
        <f t="shared" si="110"/>
        <v>0</v>
      </c>
    </row>
    <row r="71" spans="1:53" x14ac:dyDescent="0.3">
      <c r="T71">
        <f t="shared" ref="T71:T101" si="123">IF($S71=T$3,$F71,0)</f>
        <v>0</v>
      </c>
      <c r="U71" s="3">
        <f t="shared" ref="U71:U101" si="124">T71/T$2</f>
        <v>0</v>
      </c>
      <c r="V71" s="3">
        <f t="shared" ref="V71:V101" si="125">T71/$O$3</f>
        <v>0</v>
      </c>
      <c r="W71" s="2">
        <f t="shared" ref="W71:W101" si="126">IF($S71=W$3,$F71,0)</f>
        <v>0</v>
      </c>
      <c r="X71" s="3">
        <f t="shared" ref="X71:X101" si="127">W71/W$2</f>
        <v>0</v>
      </c>
      <c r="Y71" s="3">
        <f t="shared" ref="Y71:Y101" si="128">W71/$O$3</f>
        <v>0</v>
      </c>
      <c r="Z71">
        <f t="shared" ref="Z71:Z101" si="129">IF($S71=Z$3,$F71,0)</f>
        <v>0</v>
      </c>
      <c r="AA71" s="3">
        <f t="shared" ref="AA71:AA101" si="130">Z71/Z$2</f>
        <v>0</v>
      </c>
      <c r="AB71" s="3">
        <f t="shared" ref="AB71:AB101" si="131">Z71/$O$3</f>
        <v>0</v>
      </c>
      <c r="AC71">
        <f t="shared" ref="AC71:AC101" si="132">IF($S71=AC$3,$F71,0)</f>
        <v>0</v>
      </c>
      <c r="AD71" s="3">
        <f t="shared" ref="AD71:AD101" si="133">AC71/AC$2</f>
        <v>0</v>
      </c>
      <c r="AE71" s="3">
        <f t="shared" ref="AE71:AE101" si="134">AC71/$O$3</f>
        <v>0</v>
      </c>
      <c r="AF71">
        <f t="shared" ref="AF71:AF101" si="135">IF($S71=AF$3,$F71,0)</f>
        <v>0</v>
      </c>
      <c r="AG71" s="3">
        <f t="shared" ref="AG71:AG101" si="136">AF71/AF$2</f>
        <v>0</v>
      </c>
      <c r="AH71" s="3">
        <f t="shared" ref="AH71:AH101" si="137">AF71/$O$3</f>
        <v>0</v>
      </c>
      <c r="AI71">
        <f t="shared" ref="AI71:AI101" si="138">IF($S71=AI$3,$F71,0)</f>
        <v>0</v>
      </c>
      <c r="AJ71" s="3">
        <f t="shared" ref="AJ71:AJ101" si="139">AI71/AI$2</f>
        <v>0</v>
      </c>
      <c r="AK71" s="3">
        <f t="shared" ref="AK71:AK101" si="140">AI71/$O$3</f>
        <v>0</v>
      </c>
      <c r="AL71">
        <f t="shared" ref="AL71:AL101" si="141">IF($S71=AL$3,$F71,0)</f>
        <v>0</v>
      </c>
      <c r="AM71" s="3">
        <f t="shared" ref="AM71:AM101" si="142">AL71/AL$2</f>
        <v>0</v>
      </c>
      <c r="AN71" s="3">
        <f t="shared" ref="AN71:AN101" si="143">AL71/$O$3</f>
        <v>0</v>
      </c>
      <c r="AO71">
        <f t="shared" ref="AO71:AO101" si="144">IF($S71=AO$3,$F71,0)</f>
        <v>0</v>
      </c>
      <c r="AP71" s="3">
        <f t="shared" ref="AP71:AP101" si="145">AO71/AO$2</f>
        <v>0</v>
      </c>
      <c r="AQ71" s="3">
        <f t="shared" ref="AQ71:AQ101" si="146">AO71/$O$3</f>
        <v>0</v>
      </c>
      <c r="AR71">
        <f t="shared" ref="AR71:AR101" si="147">IF($S71=AR$3,$F71,0)</f>
        <v>0</v>
      </c>
      <c r="AS71" s="3">
        <f t="shared" ref="AS71:AS101" si="148">AR71/AR$2</f>
        <v>0</v>
      </c>
      <c r="AT71" s="3">
        <f t="shared" ref="AT71:AT101" si="149">AR71/$O$3</f>
        <v>0</v>
      </c>
      <c r="AU71">
        <f t="shared" ref="AU71:AU101" si="150">IF($S71=AU$3,$F71,0)</f>
        <v>0</v>
      </c>
      <c r="AV71" s="3">
        <f t="shared" ref="AV71:AV101" si="151">AU71/AU$2</f>
        <v>0</v>
      </c>
      <c r="AW71" s="3">
        <f t="shared" ref="AW71:AW101" si="152">AU71/$O$3</f>
        <v>0</v>
      </c>
      <c r="AX71">
        <f t="shared" ref="AX71:AX101" si="153">IF($S71=AX$3,$F71,0)</f>
        <v>0</v>
      </c>
      <c r="AY71" s="3">
        <f t="shared" ref="AY71:AY101" si="154">AX71/AX$2</f>
        <v>0</v>
      </c>
      <c r="AZ71" s="3">
        <f t="shared" ref="AZ71:AZ101" si="155">AX71/$O$3</f>
        <v>0</v>
      </c>
    </row>
    <row r="72" spans="1:53" x14ac:dyDescent="0.3">
      <c r="T72">
        <f t="shared" si="123"/>
        <v>0</v>
      </c>
      <c r="U72" s="3">
        <f t="shared" si="124"/>
        <v>0</v>
      </c>
      <c r="V72" s="3">
        <f t="shared" si="125"/>
        <v>0</v>
      </c>
      <c r="W72" s="2">
        <f t="shared" si="126"/>
        <v>0</v>
      </c>
      <c r="X72" s="3">
        <f t="shared" si="127"/>
        <v>0</v>
      </c>
      <c r="Y72" s="3">
        <f t="shared" si="128"/>
        <v>0</v>
      </c>
      <c r="Z72">
        <f t="shared" si="129"/>
        <v>0</v>
      </c>
      <c r="AA72" s="3">
        <f t="shared" si="130"/>
        <v>0</v>
      </c>
      <c r="AB72" s="3">
        <f t="shared" si="131"/>
        <v>0</v>
      </c>
      <c r="AC72">
        <f t="shared" si="132"/>
        <v>0</v>
      </c>
      <c r="AD72" s="3">
        <f t="shared" si="133"/>
        <v>0</v>
      </c>
      <c r="AE72" s="3">
        <f t="shared" si="134"/>
        <v>0</v>
      </c>
      <c r="AF72">
        <f t="shared" si="135"/>
        <v>0</v>
      </c>
      <c r="AG72" s="3">
        <f t="shared" si="136"/>
        <v>0</v>
      </c>
      <c r="AH72" s="3">
        <f t="shared" si="137"/>
        <v>0</v>
      </c>
      <c r="AI72">
        <f t="shared" si="138"/>
        <v>0</v>
      </c>
      <c r="AJ72" s="3">
        <f t="shared" si="139"/>
        <v>0</v>
      </c>
      <c r="AK72" s="3">
        <f t="shared" si="140"/>
        <v>0</v>
      </c>
      <c r="AL72">
        <f t="shared" si="141"/>
        <v>0</v>
      </c>
      <c r="AM72" s="3">
        <f t="shared" si="142"/>
        <v>0</v>
      </c>
      <c r="AN72" s="3">
        <f t="shared" si="143"/>
        <v>0</v>
      </c>
      <c r="AO72">
        <f t="shared" si="144"/>
        <v>0</v>
      </c>
      <c r="AP72" s="3">
        <f t="shared" si="145"/>
        <v>0</v>
      </c>
      <c r="AQ72" s="3">
        <f t="shared" si="146"/>
        <v>0</v>
      </c>
      <c r="AR72">
        <f t="shared" si="147"/>
        <v>0</v>
      </c>
      <c r="AS72" s="3">
        <f t="shared" si="148"/>
        <v>0</v>
      </c>
      <c r="AT72" s="3">
        <f t="shared" si="149"/>
        <v>0</v>
      </c>
      <c r="AU72">
        <f t="shared" si="150"/>
        <v>0</v>
      </c>
      <c r="AV72" s="3">
        <f t="shared" si="151"/>
        <v>0</v>
      </c>
      <c r="AW72" s="3">
        <f t="shared" si="152"/>
        <v>0</v>
      </c>
      <c r="AX72">
        <f t="shared" si="153"/>
        <v>0</v>
      </c>
      <c r="AY72" s="3">
        <f t="shared" si="154"/>
        <v>0</v>
      </c>
      <c r="AZ72" s="3">
        <f t="shared" si="155"/>
        <v>0</v>
      </c>
    </row>
    <row r="73" spans="1:53" x14ac:dyDescent="0.3">
      <c r="T73">
        <f t="shared" si="123"/>
        <v>0</v>
      </c>
      <c r="U73" s="3">
        <f t="shared" si="124"/>
        <v>0</v>
      </c>
      <c r="V73" s="3">
        <f t="shared" si="125"/>
        <v>0</v>
      </c>
      <c r="W73" s="2">
        <f t="shared" si="126"/>
        <v>0</v>
      </c>
      <c r="X73" s="3">
        <f t="shared" si="127"/>
        <v>0</v>
      </c>
      <c r="Y73" s="3">
        <f t="shared" si="128"/>
        <v>0</v>
      </c>
      <c r="Z73">
        <f t="shared" si="129"/>
        <v>0</v>
      </c>
      <c r="AA73" s="3">
        <f t="shared" si="130"/>
        <v>0</v>
      </c>
      <c r="AB73" s="3">
        <f t="shared" si="131"/>
        <v>0</v>
      </c>
      <c r="AC73">
        <f t="shared" si="132"/>
        <v>0</v>
      </c>
      <c r="AD73" s="3">
        <f t="shared" si="133"/>
        <v>0</v>
      </c>
      <c r="AE73" s="3">
        <f t="shared" si="134"/>
        <v>0</v>
      </c>
      <c r="AF73">
        <f t="shared" si="135"/>
        <v>0</v>
      </c>
      <c r="AG73" s="3">
        <f t="shared" si="136"/>
        <v>0</v>
      </c>
      <c r="AH73" s="3">
        <f t="shared" si="137"/>
        <v>0</v>
      </c>
      <c r="AI73">
        <f t="shared" si="138"/>
        <v>0</v>
      </c>
      <c r="AJ73" s="3">
        <f t="shared" si="139"/>
        <v>0</v>
      </c>
      <c r="AK73" s="3">
        <f t="shared" si="140"/>
        <v>0</v>
      </c>
      <c r="AL73">
        <f t="shared" si="141"/>
        <v>0</v>
      </c>
      <c r="AM73" s="3">
        <f t="shared" si="142"/>
        <v>0</v>
      </c>
      <c r="AN73" s="3">
        <f t="shared" si="143"/>
        <v>0</v>
      </c>
      <c r="AO73">
        <f t="shared" si="144"/>
        <v>0</v>
      </c>
      <c r="AP73" s="3">
        <f t="shared" si="145"/>
        <v>0</v>
      </c>
      <c r="AQ73" s="3">
        <f t="shared" si="146"/>
        <v>0</v>
      </c>
      <c r="AR73">
        <f t="shared" si="147"/>
        <v>0</v>
      </c>
      <c r="AS73" s="3">
        <f t="shared" si="148"/>
        <v>0</v>
      </c>
      <c r="AT73" s="3">
        <f t="shared" si="149"/>
        <v>0</v>
      </c>
      <c r="AU73">
        <f t="shared" si="150"/>
        <v>0</v>
      </c>
      <c r="AV73" s="3">
        <f t="shared" si="151"/>
        <v>0</v>
      </c>
      <c r="AW73" s="3">
        <f t="shared" si="152"/>
        <v>0</v>
      </c>
      <c r="AX73">
        <f t="shared" si="153"/>
        <v>0</v>
      </c>
      <c r="AY73" s="3">
        <f t="shared" si="154"/>
        <v>0</v>
      </c>
      <c r="AZ73" s="3">
        <f t="shared" si="155"/>
        <v>0</v>
      </c>
    </row>
    <row r="74" spans="1:53" x14ac:dyDescent="0.3">
      <c r="T74">
        <f t="shared" si="123"/>
        <v>0</v>
      </c>
      <c r="U74" s="3">
        <f t="shared" si="124"/>
        <v>0</v>
      </c>
      <c r="V74" s="3">
        <f t="shared" si="125"/>
        <v>0</v>
      </c>
      <c r="W74" s="2">
        <f t="shared" si="126"/>
        <v>0</v>
      </c>
      <c r="X74" s="3">
        <f t="shared" si="127"/>
        <v>0</v>
      </c>
      <c r="Y74" s="3">
        <f t="shared" si="128"/>
        <v>0</v>
      </c>
      <c r="Z74">
        <f t="shared" si="129"/>
        <v>0</v>
      </c>
      <c r="AA74" s="3">
        <f t="shared" si="130"/>
        <v>0</v>
      </c>
      <c r="AB74" s="3">
        <f t="shared" si="131"/>
        <v>0</v>
      </c>
      <c r="AC74">
        <f t="shared" si="132"/>
        <v>0</v>
      </c>
      <c r="AD74" s="3">
        <f t="shared" si="133"/>
        <v>0</v>
      </c>
      <c r="AE74" s="3">
        <f t="shared" si="134"/>
        <v>0</v>
      </c>
      <c r="AF74">
        <f t="shared" si="135"/>
        <v>0</v>
      </c>
      <c r="AG74" s="3">
        <f t="shared" si="136"/>
        <v>0</v>
      </c>
      <c r="AH74" s="3">
        <f t="shared" si="137"/>
        <v>0</v>
      </c>
      <c r="AI74">
        <f t="shared" si="138"/>
        <v>0</v>
      </c>
      <c r="AJ74" s="3">
        <f t="shared" si="139"/>
        <v>0</v>
      </c>
      <c r="AK74" s="3">
        <f t="shared" si="140"/>
        <v>0</v>
      </c>
      <c r="AL74">
        <f t="shared" si="141"/>
        <v>0</v>
      </c>
      <c r="AM74" s="3">
        <f t="shared" si="142"/>
        <v>0</v>
      </c>
      <c r="AN74" s="3">
        <f t="shared" si="143"/>
        <v>0</v>
      </c>
      <c r="AO74">
        <f t="shared" si="144"/>
        <v>0</v>
      </c>
      <c r="AP74" s="3">
        <f t="shared" si="145"/>
        <v>0</v>
      </c>
      <c r="AQ74" s="3">
        <f t="shared" si="146"/>
        <v>0</v>
      </c>
      <c r="AR74">
        <f t="shared" si="147"/>
        <v>0</v>
      </c>
      <c r="AS74" s="3">
        <f t="shared" si="148"/>
        <v>0</v>
      </c>
      <c r="AT74" s="3">
        <f t="shared" si="149"/>
        <v>0</v>
      </c>
      <c r="AU74">
        <f t="shared" si="150"/>
        <v>0</v>
      </c>
      <c r="AV74" s="3">
        <f t="shared" si="151"/>
        <v>0</v>
      </c>
      <c r="AW74" s="3">
        <f t="shared" si="152"/>
        <v>0</v>
      </c>
      <c r="AX74">
        <f t="shared" si="153"/>
        <v>0</v>
      </c>
      <c r="AY74" s="3">
        <f t="shared" si="154"/>
        <v>0</v>
      </c>
      <c r="AZ74" s="3">
        <f t="shared" si="155"/>
        <v>0</v>
      </c>
    </row>
    <row r="75" spans="1:53" x14ac:dyDescent="0.3">
      <c r="T75">
        <f t="shared" si="123"/>
        <v>0</v>
      </c>
      <c r="U75" s="3">
        <f t="shared" si="124"/>
        <v>0</v>
      </c>
      <c r="V75" s="3">
        <f t="shared" si="125"/>
        <v>0</v>
      </c>
      <c r="W75" s="2">
        <f t="shared" si="126"/>
        <v>0</v>
      </c>
      <c r="X75" s="3">
        <f t="shared" si="127"/>
        <v>0</v>
      </c>
      <c r="Y75" s="3">
        <f t="shared" si="128"/>
        <v>0</v>
      </c>
      <c r="Z75">
        <f t="shared" si="129"/>
        <v>0</v>
      </c>
      <c r="AA75" s="3">
        <f t="shared" si="130"/>
        <v>0</v>
      </c>
      <c r="AB75" s="3">
        <f t="shared" si="131"/>
        <v>0</v>
      </c>
      <c r="AC75">
        <f t="shared" si="132"/>
        <v>0</v>
      </c>
      <c r="AD75" s="3">
        <f t="shared" si="133"/>
        <v>0</v>
      </c>
      <c r="AE75" s="3">
        <f t="shared" si="134"/>
        <v>0</v>
      </c>
      <c r="AF75">
        <f t="shared" si="135"/>
        <v>0</v>
      </c>
      <c r="AG75" s="3">
        <f t="shared" si="136"/>
        <v>0</v>
      </c>
      <c r="AH75" s="3">
        <f t="shared" si="137"/>
        <v>0</v>
      </c>
      <c r="AI75">
        <f t="shared" si="138"/>
        <v>0</v>
      </c>
      <c r="AJ75" s="3">
        <f t="shared" si="139"/>
        <v>0</v>
      </c>
      <c r="AK75" s="3">
        <f t="shared" si="140"/>
        <v>0</v>
      </c>
      <c r="AL75">
        <f t="shared" si="141"/>
        <v>0</v>
      </c>
      <c r="AM75" s="3">
        <f t="shared" si="142"/>
        <v>0</v>
      </c>
      <c r="AN75" s="3">
        <f t="shared" si="143"/>
        <v>0</v>
      </c>
      <c r="AO75">
        <f t="shared" si="144"/>
        <v>0</v>
      </c>
      <c r="AP75" s="3">
        <f t="shared" si="145"/>
        <v>0</v>
      </c>
      <c r="AQ75" s="3">
        <f t="shared" si="146"/>
        <v>0</v>
      </c>
      <c r="AR75">
        <f t="shared" si="147"/>
        <v>0</v>
      </c>
      <c r="AS75" s="3">
        <f t="shared" si="148"/>
        <v>0</v>
      </c>
      <c r="AT75" s="3">
        <f t="shared" si="149"/>
        <v>0</v>
      </c>
      <c r="AU75">
        <f t="shared" si="150"/>
        <v>0</v>
      </c>
      <c r="AV75" s="3">
        <f t="shared" si="151"/>
        <v>0</v>
      </c>
      <c r="AW75" s="3">
        <f t="shared" si="152"/>
        <v>0</v>
      </c>
      <c r="AX75">
        <f t="shared" si="153"/>
        <v>0</v>
      </c>
      <c r="AY75" s="3">
        <f t="shared" si="154"/>
        <v>0</v>
      </c>
      <c r="AZ75" s="3">
        <f t="shared" si="155"/>
        <v>0</v>
      </c>
    </row>
    <row r="76" spans="1:53" x14ac:dyDescent="0.3">
      <c r="T76">
        <f t="shared" si="123"/>
        <v>0</v>
      </c>
      <c r="U76" s="3">
        <f t="shared" si="124"/>
        <v>0</v>
      </c>
      <c r="V76" s="3">
        <f t="shared" si="125"/>
        <v>0</v>
      </c>
      <c r="W76" s="2">
        <f t="shared" si="126"/>
        <v>0</v>
      </c>
      <c r="X76" s="3">
        <f t="shared" si="127"/>
        <v>0</v>
      </c>
      <c r="Y76" s="3">
        <f t="shared" si="128"/>
        <v>0</v>
      </c>
      <c r="Z76">
        <f t="shared" si="129"/>
        <v>0</v>
      </c>
      <c r="AA76" s="3">
        <f t="shared" si="130"/>
        <v>0</v>
      </c>
      <c r="AB76" s="3">
        <f t="shared" si="131"/>
        <v>0</v>
      </c>
      <c r="AC76">
        <f t="shared" si="132"/>
        <v>0</v>
      </c>
      <c r="AD76" s="3">
        <f t="shared" si="133"/>
        <v>0</v>
      </c>
      <c r="AE76" s="3">
        <f t="shared" si="134"/>
        <v>0</v>
      </c>
      <c r="AF76">
        <f t="shared" si="135"/>
        <v>0</v>
      </c>
      <c r="AG76" s="3">
        <f t="shared" si="136"/>
        <v>0</v>
      </c>
      <c r="AH76" s="3">
        <f t="shared" si="137"/>
        <v>0</v>
      </c>
      <c r="AI76">
        <f t="shared" si="138"/>
        <v>0</v>
      </c>
      <c r="AJ76" s="3">
        <f t="shared" si="139"/>
        <v>0</v>
      </c>
      <c r="AK76" s="3">
        <f t="shared" si="140"/>
        <v>0</v>
      </c>
      <c r="AL76">
        <f t="shared" si="141"/>
        <v>0</v>
      </c>
      <c r="AM76" s="3">
        <f t="shared" si="142"/>
        <v>0</v>
      </c>
      <c r="AN76" s="3">
        <f t="shared" si="143"/>
        <v>0</v>
      </c>
      <c r="AO76">
        <f t="shared" si="144"/>
        <v>0</v>
      </c>
      <c r="AP76" s="3">
        <f t="shared" si="145"/>
        <v>0</v>
      </c>
      <c r="AQ76" s="3">
        <f t="shared" si="146"/>
        <v>0</v>
      </c>
      <c r="AR76">
        <f t="shared" si="147"/>
        <v>0</v>
      </c>
      <c r="AS76" s="3">
        <f t="shared" si="148"/>
        <v>0</v>
      </c>
      <c r="AT76" s="3">
        <f t="shared" si="149"/>
        <v>0</v>
      </c>
      <c r="AU76">
        <f t="shared" si="150"/>
        <v>0</v>
      </c>
      <c r="AV76" s="3">
        <f t="shared" si="151"/>
        <v>0</v>
      </c>
      <c r="AW76" s="3">
        <f t="shared" si="152"/>
        <v>0</v>
      </c>
      <c r="AX76">
        <f t="shared" si="153"/>
        <v>0</v>
      </c>
      <c r="AY76" s="3">
        <f t="shared" si="154"/>
        <v>0</v>
      </c>
      <c r="AZ76" s="3">
        <f t="shared" si="155"/>
        <v>0</v>
      </c>
    </row>
    <row r="77" spans="1:53" x14ac:dyDescent="0.3">
      <c r="T77">
        <f t="shared" si="123"/>
        <v>0</v>
      </c>
      <c r="U77" s="3">
        <f t="shared" si="124"/>
        <v>0</v>
      </c>
      <c r="V77" s="3">
        <f t="shared" si="125"/>
        <v>0</v>
      </c>
      <c r="W77" s="2">
        <f t="shared" si="126"/>
        <v>0</v>
      </c>
      <c r="X77" s="3">
        <f t="shared" si="127"/>
        <v>0</v>
      </c>
      <c r="Y77" s="3">
        <f t="shared" si="128"/>
        <v>0</v>
      </c>
      <c r="Z77">
        <f t="shared" si="129"/>
        <v>0</v>
      </c>
      <c r="AA77" s="3">
        <f t="shared" si="130"/>
        <v>0</v>
      </c>
      <c r="AB77" s="3">
        <f t="shared" si="131"/>
        <v>0</v>
      </c>
      <c r="AC77">
        <f t="shared" si="132"/>
        <v>0</v>
      </c>
      <c r="AD77" s="3">
        <f t="shared" si="133"/>
        <v>0</v>
      </c>
      <c r="AE77" s="3">
        <f t="shared" si="134"/>
        <v>0</v>
      </c>
      <c r="AF77">
        <f t="shared" si="135"/>
        <v>0</v>
      </c>
      <c r="AG77" s="3">
        <f t="shared" si="136"/>
        <v>0</v>
      </c>
      <c r="AH77" s="3">
        <f t="shared" si="137"/>
        <v>0</v>
      </c>
      <c r="AI77">
        <f t="shared" si="138"/>
        <v>0</v>
      </c>
      <c r="AJ77" s="3">
        <f t="shared" si="139"/>
        <v>0</v>
      </c>
      <c r="AK77" s="3">
        <f t="shared" si="140"/>
        <v>0</v>
      </c>
      <c r="AL77">
        <f t="shared" si="141"/>
        <v>0</v>
      </c>
      <c r="AM77" s="3">
        <f t="shared" si="142"/>
        <v>0</v>
      </c>
      <c r="AN77" s="3">
        <f t="shared" si="143"/>
        <v>0</v>
      </c>
      <c r="AO77">
        <f t="shared" si="144"/>
        <v>0</v>
      </c>
      <c r="AP77" s="3">
        <f t="shared" si="145"/>
        <v>0</v>
      </c>
      <c r="AQ77" s="3">
        <f t="shared" si="146"/>
        <v>0</v>
      </c>
      <c r="AR77">
        <f t="shared" si="147"/>
        <v>0</v>
      </c>
      <c r="AS77" s="3">
        <f t="shared" si="148"/>
        <v>0</v>
      </c>
      <c r="AT77" s="3">
        <f t="shared" si="149"/>
        <v>0</v>
      </c>
      <c r="AU77">
        <f t="shared" si="150"/>
        <v>0</v>
      </c>
      <c r="AV77" s="3">
        <f t="shared" si="151"/>
        <v>0</v>
      </c>
      <c r="AW77" s="3">
        <f t="shared" si="152"/>
        <v>0</v>
      </c>
      <c r="AX77">
        <f t="shared" si="153"/>
        <v>0</v>
      </c>
      <c r="AY77" s="3">
        <f t="shared" si="154"/>
        <v>0</v>
      </c>
      <c r="AZ77" s="3">
        <f t="shared" si="155"/>
        <v>0</v>
      </c>
    </row>
    <row r="78" spans="1:53" x14ac:dyDescent="0.3">
      <c r="T78">
        <f t="shared" si="123"/>
        <v>0</v>
      </c>
      <c r="U78" s="3">
        <f t="shared" si="124"/>
        <v>0</v>
      </c>
      <c r="V78" s="3">
        <f t="shared" si="125"/>
        <v>0</v>
      </c>
      <c r="W78" s="2">
        <f t="shared" si="126"/>
        <v>0</v>
      </c>
      <c r="X78" s="3">
        <f t="shared" si="127"/>
        <v>0</v>
      </c>
      <c r="Y78" s="3">
        <f t="shared" si="128"/>
        <v>0</v>
      </c>
      <c r="Z78">
        <f t="shared" si="129"/>
        <v>0</v>
      </c>
      <c r="AA78" s="3">
        <f t="shared" si="130"/>
        <v>0</v>
      </c>
      <c r="AB78" s="3">
        <f t="shared" si="131"/>
        <v>0</v>
      </c>
      <c r="AC78">
        <f t="shared" si="132"/>
        <v>0</v>
      </c>
      <c r="AD78" s="3">
        <f t="shared" si="133"/>
        <v>0</v>
      </c>
      <c r="AE78" s="3">
        <f t="shared" si="134"/>
        <v>0</v>
      </c>
      <c r="AF78">
        <f t="shared" si="135"/>
        <v>0</v>
      </c>
      <c r="AG78" s="3">
        <f t="shared" si="136"/>
        <v>0</v>
      </c>
      <c r="AH78" s="3">
        <f t="shared" si="137"/>
        <v>0</v>
      </c>
      <c r="AI78">
        <f t="shared" si="138"/>
        <v>0</v>
      </c>
      <c r="AJ78" s="3">
        <f t="shared" si="139"/>
        <v>0</v>
      </c>
      <c r="AK78" s="3">
        <f t="shared" si="140"/>
        <v>0</v>
      </c>
      <c r="AL78">
        <f t="shared" si="141"/>
        <v>0</v>
      </c>
      <c r="AM78" s="3">
        <f t="shared" si="142"/>
        <v>0</v>
      </c>
      <c r="AN78" s="3">
        <f t="shared" si="143"/>
        <v>0</v>
      </c>
      <c r="AO78">
        <f t="shared" si="144"/>
        <v>0</v>
      </c>
      <c r="AP78" s="3">
        <f t="shared" si="145"/>
        <v>0</v>
      </c>
      <c r="AQ78" s="3">
        <f t="shared" si="146"/>
        <v>0</v>
      </c>
      <c r="AR78">
        <f t="shared" si="147"/>
        <v>0</v>
      </c>
      <c r="AS78" s="3">
        <f t="shared" si="148"/>
        <v>0</v>
      </c>
      <c r="AT78" s="3">
        <f t="shared" si="149"/>
        <v>0</v>
      </c>
      <c r="AU78">
        <f t="shared" si="150"/>
        <v>0</v>
      </c>
      <c r="AV78" s="3">
        <f t="shared" si="151"/>
        <v>0</v>
      </c>
      <c r="AW78" s="3">
        <f t="shared" si="152"/>
        <v>0</v>
      </c>
      <c r="AX78">
        <f t="shared" si="153"/>
        <v>0</v>
      </c>
      <c r="AY78" s="3">
        <f t="shared" si="154"/>
        <v>0</v>
      </c>
      <c r="AZ78" s="3">
        <f t="shared" si="155"/>
        <v>0</v>
      </c>
    </row>
    <row r="79" spans="1:53" x14ac:dyDescent="0.3">
      <c r="T79">
        <f t="shared" si="123"/>
        <v>0</v>
      </c>
      <c r="U79" s="3">
        <f t="shared" si="124"/>
        <v>0</v>
      </c>
      <c r="V79" s="3">
        <f t="shared" si="125"/>
        <v>0</v>
      </c>
      <c r="W79" s="2">
        <f t="shared" si="126"/>
        <v>0</v>
      </c>
      <c r="X79" s="3">
        <f t="shared" si="127"/>
        <v>0</v>
      </c>
      <c r="Y79" s="3">
        <f t="shared" si="128"/>
        <v>0</v>
      </c>
      <c r="Z79">
        <f t="shared" si="129"/>
        <v>0</v>
      </c>
      <c r="AA79" s="3">
        <f t="shared" si="130"/>
        <v>0</v>
      </c>
      <c r="AB79" s="3">
        <f t="shared" si="131"/>
        <v>0</v>
      </c>
      <c r="AC79">
        <f t="shared" si="132"/>
        <v>0</v>
      </c>
      <c r="AD79" s="3">
        <f t="shared" si="133"/>
        <v>0</v>
      </c>
      <c r="AE79" s="3">
        <f t="shared" si="134"/>
        <v>0</v>
      </c>
      <c r="AF79">
        <f t="shared" si="135"/>
        <v>0</v>
      </c>
      <c r="AG79" s="3">
        <f t="shared" si="136"/>
        <v>0</v>
      </c>
      <c r="AH79" s="3">
        <f t="shared" si="137"/>
        <v>0</v>
      </c>
      <c r="AI79">
        <f t="shared" si="138"/>
        <v>0</v>
      </c>
      <c r="AJ79" s="3">
        <f t="shared" si="139"/>
        <v>0</v>
      </c>
      <c r="AK79" s="3">
        <f t="shared" si="140"/>
        <v>0</v>
      </c>
      <c r="AL79">
        <f t="shared" si="141"/>
        <v>0</v>
      </c>
      <c r="AM79" s="3">
        <f t="shared" si="142"/>
        <v>0</v>
      </c>
      <c r="AN79" s="3">
        <f t="shared" si="143"/>
        <v>0</v>
      </c>
      <c r="AO79">
        <f t="shared" si="144"/>
        <v>0</v>
      </c>
      <c r="AP79" s="3">
        <f t="shared" si="145"/>
        <v>0</v>
      </c>
      <c r="AQ79" s="3">
        <f t="shared" si="146"/>
        <v>0</v>
      </c>
      <c r="AR79">
        <f t="shared" si="147"/>
        <v>0</v>
      </c>
      <c r="AS79" s="3">
        <f t="shared" si="148"/>
        <v>0</v>
      </c>
      <c r="AT79" s="3">
        <f t="shared" si="149"/>
        <v>0</v>
      </c>
      <c r="AU79">
        <f t="shared" si="150"/>
        <v>0</v>
      </c>
      <c r="AV79" s="3">
        <f t="shared" si="151"/>
        <v>0</v>
      </c>
      <c r="AW79" s="3">
        <f t="shared" si="152"/>
        <v>0</v>
      </c>
      <c r="AX79">
        <f t="shared" si="153"/>
        <v>0</v>
      </c>
      <c r="AY79" s="3">
        <f t="shared" si="154"/>
        <v>0</v>
      </c>
      <c r="AZ79" s="3">
        <f t="shared" si="155"/>
        <v>0</v>
      </c>
    </row>
    <row r="80" spans="1:53" x14ac:dyDescent="0.3">
      <c r="T80">
        <f t="shared" si="123"/>
        <v>0</v>
      </c>
      <c r="U80" s="3">
        <f t="shared" si="124"/>
        <v>0</v>
      </c>
      <c r="V80" s="3">
        <f t="shared" si="125"/>
        <v>0</v>
      </c>
      <c r="W80" s="2">
        <f t="shared" si="126"/>
        <v>0</v>
      </c>
      <c r="X80" s="3">
        <f t="shared" si="127"/>
        <v>0</v>
      </c>
      <c r="Y80" s="3">
        <f t="shared" si="128"/>
        <v>0</v>
      </c>
      <c r="Z80">
        <f t="shared" si="129"/>
        <v>0</v>
      </c>
      <c r="AA80" s="3">
        <f t="shared" si="130"/>
        <v>0</v>
      </c>
      <c r="AB80" s="3">
        <f t="shared" si="131"/>
        <v>0</v>
      </c>
      <c r="AC80">
        <f t="shared" si="132"/>
        <v>0</v>
      </c>
      <c r="AD80" s="3">
        <f t="shared" si="133"/>
        <v>0</v>
      </c>
      <c r="AE80" s="3">
        <f t="shared" si="134"/>
        <v>0</v>
      </c>
      <c r="AF80">
        <f t="shared" si="135"/>
        <v>0</v>
      </c>
      <c r="AG80" s="3">
        <f t="shared" si="136"/>
        <v>0</v>
      </c>
      <c r="AH80" s="3">
        <f t="shared" si="137"/>
        <v>0</v>
      </c>
      <c r="AI80">
        <f t="shared" si="138"/>
        <v>0</v>
      </c>
      <c r="AJ80" s="3">
        <f t="shared" si="139"/>
        <v>0</v>
      </c>
      <c r="AK80" s="3">
        <f t="shared" si="140"/>
        <v>0</v>
      </c>
      <c r="AL80">
        <f t="shared" si="141"/>
        <v>0</v>
      </c>
      <c r="AM80" s="3">
        <f t="shared" si="142"/>
        <v>0</v>
      </c>
      <c r="AN80" s="3">
        <f t="shared" si="143"/>
        <v>0</v>
      </c>
      <c r="AO80">
        <f t="shared" si="144"/>
        <v>0</v>
      </c>
      <c r="AP80" s="3">
        <f t="shared" si="145"/>
        <v>0</v>
      </c>
      <c r="AQ80" s="3">
        <f t="shared" si="146"/>
        <v>0</v>
      </c>
      <c r="AR80">
        <f t="shared" si="147"/>
        <v>0</v>
      </c>
      <c r="AS80" s="3">
        <f t="shared" si="148"/>
        <v>0</v>
      </c>
      <c r="AT80" s="3">
        <f t="shared" si="149"/>
        <v>0</v>
      </c>
      <c r="AU80">
        <f t="shared" si="150"/>
        <v>0</v>
      </c>
      <c r="AV80" s="3">
        <f t="shared" si="151"/>
        <v>0</v>
      </c>
      <c r="AW80" s="3">
        <f t="shared" si="152"/>
        <v>0</v>
      </c>
      <c r="AX80">
        <f t="shared" si="153"/>
        <v>0</v>
      </c>
      <c r="AY80" s="3">
        <f t="shared" si="154"/>
        <v>0</v>
      </c>
      <c r="AZ80" s="3">
        <f t="shared" si="155"/>
        <v>0</v>
      </c>
    </row>
    <row r="81" spans="20:52" x14ac:dyDescent="0.3">
      <c r="T81">
        <f t="shared" si="123"/>
        <v>0</v>
      </c>
      <c r="U81" s="3">
        <f t="shared" si="124"/>
        <v>0</v>
      </c>
      <c r="V81" s="3">
        <f t="shared" si="125"/>
        <v>0</v>
      </c>
      <c r="W81" s="2">
        <f t="shared" si="126"/>
        <v>0</v>
      </c>
      <c r="X81" s="3">
        <f t="shared" si="127"/>
        <v>0</v>
      </c>
      <c r="Y81" s="3">
        <f t="shared" si="128"/>
        <v>0</v>
      </c>
      <c r="Z81">
        <f t="shared" si="129"/>
        <v>0</v>
      </c>
      <c r="AA81" s="3">
        <f t="shared" si="130"/>
        <v>0</v>
      </c>
      <c r="AB81" s="3">
        <f t="shared" si="131"/>
        <v>0</v>
      </c>
      <c r="AC81">
        <f t="shared" si="132"/>
        <v>0</v>
      </c>
      <c r="AD81" s="3">
        <f t="shared" si="133"/>
        <v>0</v>
      </c>
      <c r="AE81" s="3">
        <f t="shared" si="134"/>
        <v>0</v>
      </c>
      <c r="AF81">
        <f t="shared" si="135"/>
        <v>0</v>
      </c>
      <c r="AG81" s="3">
        <f t="shared" si="136"/>
        <v>0</v>
      </c>
      <c r="AH81" s="3">
        <f t="shared" si="137"/>
        <v>0</v>
      </c>
      <c r="AI81">
        <f t="shared" si="138"/>
        <v>0</v>
      </c>
      <c r="AJ81" s="3">
        <f t="shared" si="139"/>
        <v>0</v>
      </c>
      <c r="AK81" s="3">
        <f t="shared" si="140"/>
        <v>0</v>
      </c>
      <c r="AL81">
        <f t="shared" si="141"/>
        <v>0</v>
      </c>
      <c r="AM81" s="3">
        <f t="shared" si="142"/>
        <v>0</v>
      </c>
      <c r="AN81" s="3">
        <f t="shared" si="143"/>
        <v>0</v>
      </c>
      <c r="AO81">
        <f t="shared" si="144"/>
        <v>0</v>
      </c>
      <c r="AP81" s="3">
        <f t="shared" si="145"/>
        <v>0</v>
      </c>
      <c r="AQ81" s="3">
        <f t="shared" si="146"/>
        <v>0</v>
      </c>
      <c r="AR81">
        <f t="shared" si="147"/>
        <v>0</v>
      </c>
      <c r="AS81" s="3">
        <f t="shared" si="148"/>
        <v>0</v>
      </c>
      <c r="AT81" s="3">
        <f t="shared" si="149"/>
        <v>0</v>
      </c>
      <c r="AU81">
        <f t="shared" si="150"/>
        <v>0</v>
      </c>
      <c r="AV81" s="3">
        <f t="shared" si="151"/>
        <v>0</v>
      </c>
      <c r="AW81" s="3">
        <f t="shared" si="152"/>
        <v>0</v>
      </c>
      <c r="AX81">
        <f t="shared" si="153"/>
        <v>0</v>
      </c>
      <c r="AY81" s="3">
        <f t="shared" si="154"/>
        <v>0</v>
      </c>
      <c r="AZ81" s="3">
        <f t="shared" si="155"/>
        <v>0</v>
      </c>
    </row>
    <row r="82" spans="20:52" x14ac:dyDescent="0.3">
      <c r="T82">
        <f t="shared" si="123"/>
        <v>0</v>
      </c>
      <c r="U82" s="3">
        <f t="shared" si="124"/>
        <v>0</v>
      </c>
      <c r="V82" s="3">
        <f t="shared" si="125"/>
        <v>0</v>
      </c>
      <c r="W82" s="2">
        <f t="shared" si="126"/>
        <v>0</v>
      </c>
      <c r="X82" s="3">
        <f t="shared" si="127"/>
        <v>0</v>
      </c>
      <c r="Y82" s="3">
        <f t="shared" si="128"/>
        <v>0</v>
      </c>
      <c r="Z82">
        <f t="shared" si="129"/>
        <v>0</v>
      </c>
      <c r="AA82" s="3">
        <f t="shared" si="130"/>
        <v>0</v>
      </c>
      <c r="AB82" s="3">
        <f t="shared" si="131"/>
        <v>0</v>
      </c>
      <c r="AC82">
        <f t="shared" si="132"/>
        <v>0</v>
      </c>
      <c r="AD82" s="3">
        <f t="shared" si="133"/>
        <v>0</v>
      </c>
      <c r="AE82" s="3">
        <f t="shared" si="134"/>
        <v>0</v>
      </c>
      <c r="AF82">
        <f t="shared" si="135"/>
        <v>0</v>
      </c>
      <c r="AG82" s="3">
        <f t="shared" si="136"/>
        <v>0</v>
      </c>
      <c r="AH82" s="3">
        <f t="shared" si="137"/>
        <v>0</v>
      </c>
      <c r="AI82">
        <f t="shared" si="138"/>
        <v>0</v>
      </c>
      <c r="AJ82" s="3">
        <f t="shared" si="139"/>
        <v>0</v>
      </c>
      <c r="AK82" s="3">
        <f t="shared" si="140"/>
        <v>0</v>
      </c>
      <c r="AL82">
        <f t="shared" si="141"/>
        <v>0</v>
      </c>
      <c r="AM82" s="3">
        <f t="shared" si="142"/>
        <v>0</v>
      </c>
      <c r="AN82" s="3">
        <f t="shared" si="143"/>
        <v>0</v>
      </c>
      <c r="AO82">
        <f t="shared" si="144"/>
        <v>0</v>
      </c>
      <c r="AP82" s="3">
        <f t="shared" si="145"/>
        <v>0</v>
      </c>
      <c r="AQ82" s="3">
        <f t="shared" si="146"/>
        <v>0</v>
      </c>
      <c r="AR82">
        <f t="shared" si="147"/>
        <v>0</v>
      </c>
      <c r="AS82" s="3">
        <f t="shared" si="148"/>
        <v>0</v>
      </c>
      <c r="AT82" s="3">
        <f t="shared" si="149"/>
        <v>0</v>
      </c>
      <c r="AU82">
        <f t="shared" si="150"/>
        <v>0</v>
      </c>
      <c r="AV82" s="3">
        <f t="shared" si="151"/>
        <v>0</v>
      </c>
      <c r="AW82" s="3">
        <f t="shared" si="152"/>
        <v>0</v>
      </c>
      <c r="AX82">
        <f t="shared" si="153"/>
        <v>0</v>
      </c>
      <c r="AY82" s="3">
        <f t="shared" si="154"/>
        <v>0</v>
      </c>
      <c r="AZ82" s="3">
        <f t="shared" si="155"/>
        <v>0</v>
      </c>
    </row>
    <row r="83" spans="20:52" x14ac:dyDescent="0.3">
      <c r="T83">
        <f t="shared" si="123"/>
        <v>0</v>
      </c>
      <c r="U83" s="3">
        <f t="shared" si="124"/>
        <v>0</v>
      </c>
      <c r="V83" s="3">
        <f t="shared" si="125"/>
        <v>0</v>
      </c>
      <c r="W83" s="2">
        <f t="shared" si="126"/>
        <v>0</v>
      </c>
      <c r="X83" s="3">
        <f t="shared" si="127"/>
        <v>0</v>
      </c>
      <c r="Y83" s="3">
        <f t="shared" si="128"/>
        <v>0</v>
      </c>
      <c r="Z83">
        <f t="shared" si="129"/>
        <v>0</v>
      </c>
      <c r="AA83" s="3">
        <f t="shared" si="130"/>
        <v>0</v>
      </c>
      <c r="AB83" s="3">
        <f t="shared" si="131"/>
        <v>0</v>
      </c>
      <c r="AC83">
        <f t="shared" si="132"/>
        <v>0</v>
      </c>
      <c r="AD83" s="3">
        <f t="shared" si="133"/>
        <v>0</v>
      </c>
      <c r="AE83" s="3">
        <f t="shared" si="134"/>
        <v>0</v>
      </c>
      <c r="AF83">
        <f t="shared" si="135"/>
        <v>0</v>
      </c>
      <c r="AG83" s="3">
        <f t="shared" si="136"/>
        <v>0</v>
      </c>
      <c r="AH83" s="3">
        <f t="shared" si="137"/>
        <v>0</v>
      </c>
      <c r="AI83">
        <f t="shared" si="138"/>
        <v>0</v>
      </c>
      <c r="AJ83" s="3">
        <f t="shared" si="139"/>
        <v>0</v>
      </c>
      <c r="AK83" s="3">
        <f t="shared" si="140"/>
        <v>0</v>
      </c>
      <c r="AL83">
        <f t="shared" si="141"/>
        <v>0</v>
      </c>
      <c r="AM83" s="3">
        <f t="shared" si="142"/>
        <v>0</v>
      </c>
      <c r="AN83" s="3">
        <f t="shared" si="143"/>
        <v>0</v>
      </c>
      <c r="AO83">
        <f t="shared" si="144"/>
        <v>0</v>
      </c>
      <c r="AP83" s="3">
        <f t="shared" si="145"/>
        <v>0</v>
      </c>
      <c r="AQ83" s="3">
        <f t="shared" si="146"/>
        <v>0</v>
      </c>
      <c r="AR83">
        <f t="shared" si="147"/>
        <v>0</v>
      </c>
      <c r="AS83" s="3">
        <f t="shared" si="148"/>
        <v>0</v>
      </c>
      <c r="AT83" s="3">
        <f t="shared" si="149"/>
        <v>0</v>
      </c>
      <c r="AU83">
        <f t="shared" si="150"/>
        <v>0</v>
      </c>
      <c r="AV83" s="3">
        <f t="shared" si="151"/>
        <v>0</v>
      </c>
      <c r="AW83" s="3">
        <f t="shared" si="152"/>
        <v>0</v>
      </c>
      <c r="AX83">
        <f t="shared" si="153"/>
        <v>0</v>
      </c>
      <c r="AY83" s="3">
        <f t="shared" si="154"/>
        <v>0</v>
      </c>
      <c r="AZ83" s="3">
        <f t="shared" si="155"/>
        <v>0</v>
      </c>
    </row>
    <row r="84" spans="20:52" x14ac:dyDescent="0.3">
      <c r="T84">
        <f t="shared" si="123"/>
        <v>0</v>
      </c>
      <c r="U84" s="3">
        <f t="shared" si="124"/>
        <v>0</v>
      </c>
      <c r="V84" s="3">
        <f t="shared" si="125"/>
        <v>0</v>
      </c>
      <c r="W84" s="2">
        <f t="shared" si="126"/>
        <v>0</v>
      </c>
      <c r="X84" s="3">
        <f t="shared" si="127"/>
        <v>0</v>
      </c>
      <c r="Y84" s="3">
        <f t="shared" si="128"/>
        <v>0</v>
      </c>
      <c r="Z84">
        <f t="shared" si="129"/>
        <v>0</v>
      </c>
      <c r="AA84" s="3">
        <f t="shared" si="130"/>
        <v>0</v>
      </c>
      <c r="AB84" s="3">
        <f t="shared" si="131"/>
        <v>0</v>
      </c>
      <c r="AC84">
        <f t="shared" si="132"/>
        <v>0</v>
      </c>
      <c r="AD84" s="3">
        <f t="shared" si="133"/>
        <v>0</v>
      </c>
      <c r="AE84" s="3">
        <f t="shared" si="134"/>
        <v>0</v>
      </c>
      <c r="AF84">
        <f t="shared" si="135"/>
        <v>0</v>
      </c>
      <c r="AG84" s="3">
        <f t="shared" si="136"/>
        <v>0</v>
      </c>
      <c r="AH84" s="3">
        <f t="shared" si="137"/>
        <v>0</v>
      </c>
      <c r="AI84">
        <f t="shared" si="138"/>
        <v>0</v>
      </c>
      <c r="AJ84" s="3">
        <f t="shared" si="139"/>
        <v>0</v>
      </c>
      <c r="AK84" s="3">
        <f t="shared" si="140"/>
        <v>0</v>
      </c>
      <c r="AL84">
        <f t="shared" si="141"/>
        <v>0</v>
      </c>
      <c r="AM84" s="3">
        <f t="shared" si="142"/>
        <v>0</v>
      </c>
      <c r="AN84" s="3">
        <f t="shared" si="143"/>
        <v>0</v>
      </c>
      <c r="AO84">
        <f t="shared" si="144"/>
        <v>0</v>
      </c>
      <c r="AP84" s="3">
        <f t="shared" si="145"/>
        <v>0</v>
      </c>
      <c r="AQ84" s="3">
        <f t="shared" si="146"/>
        <v>0</v>
      </c>
      <c r="AR84">
        <f t="shared" si="147"/>
        <v>0</v>
      </c>
      <c r="AS84" s="3">
        <f t="shared" si="148"/>
        <v>0</v>
      </c>
      <c r="AT84" s="3">
        <f t="shared" si="149"/>
        <v>0</v>
      </c>
      <c r="AU84">
        <f t="shared" si="150"/>
        <v>0</v>
      </c>
      <c r="AV84" s="3">
        <f t="shared" si="151"/>
        <v>0</v>
      </c>
      <c r="AW84" s="3">
        <f t="shared" si="152"/>
        <v>0</v>
      </c>
      <c r="AX84">
        <f t="shared" si="153"/>
        <v>0</v>
      </c>
      <c r="AY84" s="3">
        <f t="shared" si="154"/>
        <v>0</v>
      </c>
      <c r="AZ84" s="3">
        <f t="shared" si="155"/>
        <v>0</v>
      </c>
    </row>
    <row r="85" spans="20:52" x14ac:dyDescent="0.3">
      <c r="T85">
        <f t="shared" si="123"/>
        <v>0</v>
      </c>
      <c r="U85" s="3">
        <f t="shared" si="124"/>
        <v>0</v>
      </c>
      <c r="V85" s="3">
        <f t="shared" si="125"/>
        <v>0</v>
      </c>
      <c r="W85" s="2">
        <f t="shared" si="126"/>
        <v>0</v>
      </c>
      <c r="X85" s="3">
        <f t="shared" si="127"/>
        <v>0</v>
      </c>
      <c r="Y85" s="3">
        <f t="shared" si="128"/>
        <v>0</v>
      </c>
      <c r="Z85">
        <f t="shared" si="129"/>
        <v>0</v>
      </c>
      <c r="AA85" s="3">
        <f t="shared" si="130"/>
        <v>0</v>
      </c>
      <c r="AB85" s="3">
        <f t="shared" si="131"/>
        <v>0</v>
      </c>
      <c r="AC85">
        <f t="shared" si="132"/>
        <v>0</v>
      </c>
      <c r="AD85" s="3">
        <f t="shared" si="133"/>
        <v>0</v>
      </c>
      <c r="AE85" s="3">
        <f t="shared" si="134"/>
        <v>0</v>
      </c>
      <c r="AF85">
        <f t="shared" si="135"/>
        <v>0</v>
      </c>
      <c r="AG85" s="3">
        <f t="shared" si="136"/>
        <v>0</v>
      </c>
      <c r="AH85" s="3">
        <f t="shared" si="137"/>
        <v>0</v>
      </c>
      <c r="AI85">
        <f t="shared" si="138"/>
        <v>0</v>
      </c>
      <c r="AJ85" s="3">
        <f t="shared" si="139"/>
        <v>0</v>
      </c>
      <c r="AK85" s="3">
        <f t="shared" si="140"/>
        <v>0</v>
      </c>
      <c r="AL85">
        <f t="shared" si="141"/>
        <v>0</v>
      </c>
      <c r="AM85" s="3">
        <f t="shared" si="142"/>
        <v>0</v>
      </c>
      <c r="AN85" s="3">
        <f t="shared" si="143"/>
        <v>0</v>
      </c>
      <c r="AO85">
        <f t="shared" si="144"/>
        <v>0</v>
      </c>
      <c r="AP85" s="3">
        <f t="shared" si="145"/>
        <v>0</v>
      </c>
      <c r="AQ85" s="3">
        <f t="shared" si="146"/>
        <v>0</v>
      </c>
      <c r="AR85">
        <f t="shared" si="147"/>
        <v>0</v>
      </c>
      <c r="AS85" s="3">
        <f t="shared" si="148"/>
        <v>0</v>
      </c>
      <c r="AT85" s="3">
        <f t="shared" si="149"/>
        <v>0</v>
      </c>
      <c r="AU85">
        <f t="shared" si="150"/>
        <v>0</v>
      </c>
      <c r="AV85" s="3">
        <f t="shared" si="151"/>
        <v>0</v>
      </c>
      <c r="AW85" s="3">
        <f t="shared" si="152"/>
        <v>0</v>
      </c>
      <c r="AX85">
        <f t="shared" si="153"/>
        <v>0</v>
      </c>
      <c r="AY85" s="3">
        <f t="shared" si="154"/>
        <v>0</v>
      </c>
      <c r="AZ85" s="3">
        <f t="shared" si="155"/>
        <v>0</v>
      </c>
    </row>
    <row r="86" spans="20:52" x14ac:dyDescent="0.3">
      <c r="T86">
        <f t="shared" si="123"/>
        <v>0</v>
      </c>
      <c r="U86" s="3">
        <f t="shared" si="124"/>
        <v>0</v>
      </c>
      <c r="V86" s="3">
        <f t="shared" si="125"/>
        <v>0</v>
      </c>
      <c r="W86" s="2">
        <f t="shared" si="126"/>
        <v>0</v>
      </c>
      <c r="X86" s="3">
        <f t="shared" si="127"/>
        <v>0</v>
      </c>
      <c r="Y86" s="3">
        <f t="shared" si="128"/>
        <v>0</v>
      </c>
      <c r="Z86">
        <f t="shared" si="129"/>
        <v>0</v>
      </c>
      <c r="AA86" s="3">
        <f t="shared" si="130"/>
        <v>0</v>
      </c>
      <c r="AB86" s="3">
        <f t="shared" si="131"/>
        <v>0</v>
      </c>
      <c r="AC86">
        <f t="shared" si="132"/>
        <v>0</v>
      </c>
      <c r="AD86" s="3">
        <f t="shared" si="133"/>
        <v>0</v>
      </c>
      <c r="AE86" s="3">
        <f t="shared" si="134"/>
        <v>0</v>
      </c>
      <c r="AF86">
        <f t="shared" si="135"/>
        <v>0</v>
      </c>
      <c r="AG86" s="3">
        <f t="shared" si="136"/>
        <v>0</v>
      </c>
      <c r="AH86" s="3">
        <f t="shared" si="137"/>
        <v>0</v>
      </c>
      <c r="AI86">
        <f t="shared" si="138"/>
        <v>0</v>
      </c>
      <c r="AJ86" s="3">
        <f t="shared" si="139"/>
        <v>0</v>
      </c>
      <c r="AK86" s="3">
        <f t="shared" si="140"/>
        <v>0</v>
      </c>
      <c r="AL86">
        <f t="shared" si="141"/>
        <v>0</v>
      </c>
      <c r="AM86" s="3">
        <f t="shared" si="142"/>
        <v>0</v>
      </c>
      <c r="AN86" s="3">
        <f t="shared" si="143"/>
        <v>0</v>
      </c>
      <c r="AO86">
        <f t="shared" si="144"/>
        <v>0</v>
      </c>
      <c r="AP86" s="3">
        <f t="shared" si="145"/>
        <v>0</v>
      </c>
      <c r="AQ86" s="3">
        <f t="shared" si="146"/>
        <v>0</v>
      </c>
      <c r="AR86">
        <f t="shared" si="147"/>
        <v>0</v>
      </c>
      <c r="AS86" s="3">
        <f t="shared" si="148"/>
        <v>0</v>
      </c>
      <c r="AT86" s="3">
        <f t="shared" si="149"/>
        <v>0</v>
      </c>
      <c r="AU86">
        <f t="shared" si="150"/>
        <v>0</v>
      </c>
      <c r="AV86" s="3">
        <f t="shared" si="151"/>
        <v>0</v>
      </c>
      <c r="AW86" s="3">
        <f t="shared" si="152"/>
        <v>0</v>
      </c>
      <c r="AX86">
        <f t="shared" si="153"/>
        <v>0</v>
      </c>
      <c r="AY86" s="3">
        <f t="shared" si="154"/>
        <v>0</v>
      </c>
      <c r="AZ86" s="3">
        <f t="shared" si="155"/>
        <v>0</v>
      </c>
    </row>
    <row r="87" spans="20:52" x14ac:dyDescent="0.3">
      <c r="T87">
        <f t="shared" si="123"/>
        <v>0</v>
      </c>
      <c r="U87" s="3">
        <f t="shared" si="124"/>
        <v>0</v>
      </c>
      <c r="V87" s="3">
        <f t="shared" si="125"/>
        <v>0</v>
      </c>
      <c r="W87" s="2">
        <f t="shared" si="126"/>
        <v>0</v>
      </c>
      <c r="X87" s="3">
        <f t="shared" si="127"/>
        <v>0</v>
      </c>
      <c r="Y87" s="3">
        <f t="shared" si="128"/>
        <v>0</v>
      </c>
      <c r="Z87">
        <f t="shared" si="129"/>
        <v>0</v>
      </c>
      <c r="AA87" s="3">
        <f t="shared" si="130"/>
        <v>0</v>
      </c>
      <c r="AB87" s="3">
        <f t="shared" si="131"/>
        <v>0</v>
      </c>
      <c r="AC87">
        <f t="shared" si="132"/>
        <v>0</v>
      </c>
      <c r="AD87" s="3">
        <f t="shared" si="133"/>
        <v>0</v>
      </c>
      <c r="AE87" s="3">
        <f t="shared" si="134"/>
        <v>0</v>
      </c>
      <c r="AF87">
        <f t="shared" si="135"/>
        <v>0</v>
      </c>
      <c r="AG87" s="3">
        <f t="shared" si="136"/>
        <v>0</v>
      </c>
      <c r="AH87" s="3">
        <f t="shared" si="137"/>
        <v>0</v>
      </c>
      <c r="AI87">
        <f t="shared" si="138"/>
        <v>0</v>
      </c>
      <c r="AJ87" s="3">
        <f t="shared" si="139"/>
        <v>0</v>
      </c>
      <c r="AK87" s="3">
        <f t="shared" si="140"/>
        <v>0</v>
      </c>
      <c r="AL87">
        <f t="shared" si="141"/>
        <v>0</v>
      </c>
      <c r="AM87" s="3">
        <f t="shared" si="142"/>
        <v>0</v>
      </c>
      <c r="AN87" s="3">
        <f t="shared" si="143"/>
        <v>0</v>
      </c>
      <c r="AO87">
        <f t="shared" si="144"/>
        <v>0</v>
      </c>
      <c r="AP87" s="3">
        <f t="shared" si="145"/>
        <v>0</v>
      </c>
      <c r="AQ87" s="3">
        <f t="shared" si="146"/>
        <v>0</v>
      </c>
      <c r="AR87">
        <f t="shared" si="147"/>
        <v>0</v>
      </c>
      <c r="AS87" s="3">
        <f t="shared" si="148"/>
        <v>0</v>
      </c>
      <c r="AT87" s="3">
        <f t="shared" si="149"/>
        <v>0</v>
      </c>
      <c r="AU87">
        <f t="shared" si="150"/>
        <v>0</v>
      </c>
      <c r="AV87" s="3">
        <f t="shared" si="151"/>
        <v>0</v>
      </c>
      <c r="AW87" s="3">
        <f t="shared" si="152"/>
        <v>0</v>
      </c>
      <c r="AX87">
        <f t="shared" si="153"/>
        <v>0</v>
      </c>
      <c r="AY87" s="3">
        <f t="shared" si="154"/>
        <v>0</v>
      </c>
      <c r="AZ87" s="3">
        <f t="shared" si="155"/>
        <v>0</v>
      </c>
    </row>
    <row r="88" spans="20:52" x14ac:dyDescent="0.3">
      <c r="T88">
        <f t="shared" si="123"/>
        <v>0</v>
      </c>
      <c r="U88" s="3">
        <f t="shared" si="124"/>
        <v>0</v>
      </c>
      <c r="V88" s="3">
        <f t="shared" si="125"/>
        <v>0</v>
      </c>
      <c r="W88" s="2">
        <f t="shared" si="126"/>
        <v>0</v>
      </c>
      <c r="X88" s="3">
        <f t="shared" si="127"/>
        <v>0</v>
      </c>
      <c r="Y88" s="3">
        <f t="shared" si="128"/>
        <v>0</v>
      </c>
      <c r="Z88">
        <f t="shared" si="129"/>
        <v>0</v>
      </c>
      <c r="AA88" s="3">
        <f t="shared" si="130"/>
        <v>0</v>
      </c>
      <c r="AB88" s="3">
        <f t="shared" si="131"/>
        <v>0</v>
      </c>
      <c r="AC88">
        <f t="shared" si="132"/>
        <v>0</v>
      </c>
      <c r="AD88" s="3">
        <f t="shared" si="133"/>
        <v>0</v>
      </c>
      <c r="AE88" s="3">
        <f t="shared" si="134"/>
        <v>0</v>
      </c>
      <c r="AF88">
        <f t="shared" si="135"/>
        <v>0</v>
      </c>
      <c r="AG88" s="3">
        <f t="shared" si="136"/>
        <v>0</v>
      </c>
      <c r="AH88" s="3">
        <f t="shared" si="137"/>
        <v>0</v>
      </c>
      <c r="AI88">
        <f t="shared" si="138"/>
        <v>0</v>
      </c>
      <c r="AJ88" s="3">
        <f t="shared" si="139"/>
        <v>0</v>
      </c>
      <c r="AK88" s="3">
        <f t="shared" si="140"/>
        <v>0</v>
      </c>
      <c r="AL88">
        <f t="shared" si="141"/>
        <v>0</v>
      </c>
      <c r="AM88" s="3">
        <f t="shared" si="142"/>
        <v>0</v>
      </c>
      <c r="AN88" s="3">
        <f t="shared" si="143"/>
        <v>0</v>
      </c>
      <c r="AO88">
        <f t="shared" si="144"/>
        <v>0</v>
      </c>
      <c r="AP88" s="3">
        <f t="shared" si="145"/>
        <v>0</v>
      </c>
      <c r="AQ88" s="3">
        <f t="shared" si="146"/>
        <v>0</v>
      </c>
      <c r="AR88">
        <f t="shared" si="147"/>
        <v>0</v>
      </c>
      <c r="AS88" s="3">
        <f t="shared" si="148"/>
        <v>0</v>
      </c>
      <c r="AT88" s="3">
        <f t="shared" si="149"/>
        <v>0</v>
      </c>
      <c r="AU88">
        <f t="shared" si="150"/>
        <v>0</v>
      </c>
      <c r="AV88" s="3">
        <f t="shared" si="151"/>
        <v>0</v>
      </c>
      <c r="AW88" s="3">
        <f t="shared" si="152"/>
        <v>0</v>
      </c>
      <c r="AX88">
        <f t="shared" si="153"/>
        <v>0</v>
      </c>
      <c r="AY88" s="3">
        <f t="shared" si="154"/>
        <v>0</v>
      </c>
      <c r="AZ88" s="3">
        <f t="shared" si="155"/>
        <v>0</v>
      </c>
    </row>
    <row r="89" spans="20:52" x14ac:dyDescent="0.3">
      <c r="T89">
        <f t="shared" si="123"/>
        <v>0</v>
      </c>
      <c r="U89" s="3">
        <f t="shared" si="124"/>
        <v>0</v>
      </c>
      <c r="V89" s="3">
        <f t="shared" si="125"/>
        <v>0</v>
      </c>
      <c r="W89" s="2">
        <f t="shared" si="126"/>
        <v>0</v>
      </c>
      <c r="X89" s="3">
        <f t="shared" si="127"/>
        <v>0</v>
      </c>
      <c r="Y89" s="3">
        <f t="shared" si="128"/>
        <v>0</v>
      </c>
      <c r="Z89">
        <f t="shared" si="129"/>
        <v>0</v>
      </c>
      <c r="AA89" s="3">
        <f t="shared" si="130"/>
        <v>0</v>
      </c>
      <c r="AB89" s="3">
        <f t="shared" si="131"/>
        <v>0</v>
      </c>
      <c r="AC89">
        <f t="shared" si="132"/>
        <v>0</v>
      </c>
      <c r="AD89" s="3">
        <f t="shared" si="133"/>
        <v>0</v>
      </c>
      <c r="AE89" s="3">
        <f t="shared" si="134"/>
        <v>0</v>
      </c>
      <c r="AF89">
        <f t="shared" si="135"/>
        <v>0</v>
      </c>
      <c r="AG89" s="3">
        <f t="shared" si="136"/>
        <v>0</v>
      </c>
      <c r="AH89" s="3">
        <f t="shared" si="137"/>
        <v>0</v>
      </c>
      <c r="AI89">
        <f t="shared" si="138"/>
        <v>0</v>
      </c>
      <c r="AJ89" s="3">
        <f t="shared" si="139"/>
        <v>0</v>
      </c>
      <c r="AK89" s="3">
        <f t="shared" si="140"/>
        <v>0</v>
      </c>
      <c r="AL89">
        <f t="shared" si="141"/>
        <v>0</v>
      </c>
      <c r="AM89" s="3">
        <f t="shared" si="142"/>
        <v>0</v>
      </c>
      <c r="AN89" s="3">
        <f t="shared" si="143"/>
        <v>0</v>
      </c>
      <c r="AO89">
        <f t="shared" si="144"/>
        <v>0</v>
      </c>
      <c r="AP89" s="3">
        <f t="shared" si="145"/>
        <v>0</v>
      </c>
      <c r="AQ89" s="3">
        <f t="shared" si="146"/>
        <v>0</v>
      </c>
      <c r="AR89">
        <f t="shared" si="147"/>
        <v>0</v>
      </c>
      <c r="AS89" s="3">
        <f t="shared" si="148"/>
        <v>0</v>
      </c>
      <c r="AT89" s="3">
        <f t="shared" si="149"/>
        <v>0</v>
      </c>
      <c r="AU89">
        <f t="shared" si="150"/>
        <v>0</v>
      </c>
      <c r="AV89" s="3">
        <f t="shared" si="151"/>
        <v>0</v>
      </c>
      <c r="AW89" s="3">
        <f t="shared" si="152"/>
        <v>0</v>
      </c>
      <c r="AX89">
        <f t="shared" si="153"/>
        <v>0</v>
      </c>
      <c r="AY89" s="3">
        <f t="shared" si="154"/>
        <v>0</v>
      </c>
      <c r="AZ89" s="3">
        <f t="shared" si="155"/>
        <v>0</v>
      </c>
    </row>
    <row r="90" spans="20:52" x14ac:dyDescent="0.3">
      <c r="T90">
        <f t="shared" si="123"/>
        <v>0</v>
      </c>
      <c r="U90" s="3">
        <f t="shared" si="124"/>
        <v>0</v>
      </c>
      <c r="V90" s="3">
        <f t="shared" si="125"/>
        <v>0</v>
      </c>
      <c r="W90" s="2">
        <f t="shared" si="126"/>
        <v>0</v>
      </c>
      <c r="X90" s="3">
        <f t="shared" si="127"/>
        <v>0</v>
      </c>
      <c r="Y90" s="3">
        <f t="shared" si="128"/>
        <v>0</v>
      </c>
      <c r="Z90">
        <f t="shared" si="129"/>
        <v>0</v>
      </c>
      <c r="AA90" s="3">
        <f t="shared" si="130"/>
        <v>0</v>
      </c>
      <c r="AB90" s="3">
        <f t="shared" si="131"/>
        <v>0</v>
      </c>
      <c r="AC90">
        <f t="shared" si="132"/>
        <v>0</v>
      </c>
      <c r="AD90" s="3">
        <f t="shared" si="133"/>
        <v>0</v>
      </c>
      <c r="AE90" s="3">
        <f t="shared" si="134"/>
        <v>0</v>
      </c>
      <c r="AF90">
        <f t="shared" si="135"/>
        <v>0</v>
      </c>
      <c r="AG90" s="3">
        <f t="shared" si="136"/>
        <v>0</v>
      </c>
      <c r="AH90" s="3">
        <f t="shared" si="137"/>
        <v>0</v>
      </c>
      <c r="AI90">
        <f t="shared" si="138"/>
        <v>0</v>
      </c>
      <c r="AJ90" s="3">
        <f t="shared" si="139"/>
        <v>0</v>
      </c>
      <c r="AK90" s="3">
        <f t="shared" si="140"/>
        <v>0</v>
      </c>
      <c r="AL90">
        <f t="shared" si="141"/>
        <v>0</v>
      </c>
      <c r="AM90" s="3">
        <f t="shared" si="142"/>
        <v>0</v>
      </c>
      <c r="AN90" s="3">
        <f t="shared" si="143"/>
        <v>0</v>
      </c>
      <c r="AO90">
        <f t="shared" si="144"/>
        <v>0</v>
      </c>
      <c r="AP90" s="3">
        <f t="shared" si="145"/>
        <v>0</v>
      </c>
      <c r="AQ90" s="3">
        <f t="shared" si="146"/>
        <v>0</v>
      </c>
      <c r="AR90">
        <f t="shared" si="147"/>
        <v>0</v>
      </c>
      <c r="AS90" s="3">
        <f t="shared" si="148"/>
        <v>0</v>
      </c>
      <c r="AT90" s="3">
        <f t="shared" si="149"/>
        <v>0</v>
      </c>
      <c r="AU90">
        <f t="shared" si="150"/>
        <v>0</v>
      </c>
      <c r="AV90" s="3">
        <f t="shared" si="151"/>
        <v>0</v>
      </c>
      <c r="AW90" s="3">
        <f t="shared" si="152"/>
        <v>0</v>
      </c>
      <c r="AX90">
        <f t="shared" si="153"/>
        <v>0</v>
      </c>
      <c r="AY90" s="3">
        <f t="shared" si="154"/>
        <v>0</v>
      </c>
      <c r="AZ90" s="3">
        <f t="shared" si="155"/>
        <v>0</v>
      </c>
    </row>
    <row r="91" spans="20:52" x14ac:dyDescent="0.3">
      <c r="T91">
        <f t="shared" si="123"/>
        <v>0</v>
      </c>
      <c r="U91" s="3">
        <f t="shared" si="124"/>
        <v>0</v>
      </c>
      <c r="V91" s="3">
        <f t="shared" si="125"/>
        <v>0</v>
      </c>
      <c r="W91" s="2">
        <f t="shared" si="126"/>
        <v>0</v>
      </c>
      <c r="X91" s="3">
        <f t="shared" si="127"/>
        <v>0</v>
      </c>
      <c r="Y91" s="3">
        <f t="shared" si="128"/>
        <v>0</v>
      </c>
      <c r="Z91">
        <f t="shared" si="129"/>
        <v>0</v>
      </c>
      <c r="AA91" s="3">
        <f t="shared" si="130"/>
        <v>0</v>
      </c>
      <c r="AB91" s="3">
        <f t="shared" si="131"/>
        <v>0</v>
      </c>
      <c r="AC91">
        <f t="shared" si="132"/>
        <v>0</v>
      </c>
      <c r="AD91" s="3">
        <f t="shared" si="133"/>
        <v>0</v>
      </c>
      <c r="AE91" s="3">
        <f t="shared" si="134"/>
        <v>0</v>
      </c>
      <c r="AF91">
        <f t="shared" si="135"/>
        <v>0</v>
      </c>
      <c r="AG91" s="3">
        <f t="shared" si="136"/>
        <v>0</v>
      </c>
      <c r="AH91" s="3">
        <f t="shared" si="137"/>
        <v>0</v>
      </c>
      <c r="AI91">
        <f t="shared" si="138"/>
        <v>0</v>
      </c>
      <c r="AJ91" s="3">
        <f t="shared" si="139"/>
        <v>0</v>
      </c>
      <c r="AK91" s="3">
        <f t="shared" si="140"/>
        <v>0</v>
      </c>
      <c r="AL91">
        <f t="shared" si="141"/>
        <v>0</v>
      </c>
      <c r="AM91" s="3">
        <f t="shared" si="142"/>
        <v>0</v>
      </c>
      <c r="AN91" s="3">
        <f t="shared" si="143"/>
        <v>0</v>
      </c>
      <c r="AO91">
        <f t="shared" si="144"/>
        <v>0</v>
      </c>
      <c r="AP91" s="3">
        <f t="shared" si="145"/>
        <v>0</v>
      </c>
      <c r="AQ91" s="3">
        <f t="shared" si="146"/>
        <v>0</v>
      </c>
      <c r="AR91">
        <f t="shared" si="147"/>
        <v>0</v>
      </c>
      <c r="AS91" s="3">
        <f t="shared" si="148"/>
        <v>0</v>
      </c>
      <c r="AT91" s="3">
        <f t="shared" si="149"/>
        <v>0</v>
      </c>
      <c r="AU91">
        <f t="shared" si="150"/>
        <v>0</v>
      </c>
      <c r="AV91" s="3">
        <f t="shared" si="151"/>
        <v>0</v>
      </c>
      <c r="AW91" s="3">
        <f t="shared" si="152"/>
        <v>0</v>
      </c>
      <c r="AX91">
        <f t="shared" si="153"/>
        <v>0</v>
      </c>
      <c r="AY91" s="3">
        <f t="shared" si="154"/>
        <v>0</v>
      </c>
      <c r="AZ91" s="3">
        <f t="shared" si="155"/>
        <v>0</v>
      </c>
    </row>
    <row r="92" spans="20:52" x14ac:dyDescent="0.3">
      <c r="T92">
        <f t="shared" si="123"/>
        <v>0</v>
      </c>
      <c r="U92" s="3">
        <f t="shared" si="124"/>
        <v>0</v>
      </c>
      <c r="V92" s="3">
        <f t="shared" si="125"/>
        <v>0</v>
      </c>
      <c r="W92" s="2">
        <f t="shared" si="126"/>
        <v>0</v>
      </c>
      <c r="X92" s="3">
        <f t="shared" si="127"/>
        <v>0</v>
      </c>
      <c r="Y92" s="3">
        <f t="shared" si="128"/>
        <v>0</v>
      </c>
      <c r="Z92">
        <f t="shared" si="129"/>
        <v>0</v>
      </c>
      <c r="AA92" s="3">
        <f t="shared" si="130"/>
        <v>0</v>
      </c>
      <c r="AB92" s="3">
        <f t="shared" si="131"/>
        <v>0</v>
      </c>
      <c r="AC92">
        <f t="shared" si="132"/>
        <v>0</v>
      </c>
      <c r="AD92" s="3">
        <f t="shared" si="133"/>
        <v>0</v>
      </c>
      <c r="AE92" s="3">
        <f t="shared" si="134"/>
        <v>0</v>
      </c>
      <c r="AF92">
        <f t="shared" si="135"/>
        <v>0</v>
      </c>
      <c r="AG92" s="3">
        <f t="shared" si="136"/>
        <v>0</v>
      </c>
      <c r="AH92" s="3">
        <f t="shared" si="137"/>
        <v>0</v>
      </c>
      <c r="AI92">
        <f t="shared" si="138"/>
        <v>0</v>
      </c>
      <c r="AJ92" s="3">
        <f t="shared" si="139"/>
        <v>0</v>
      </c>
      <c r="AK92" s="3">
        <f t="shared" si="140"/>
        <v>0</v>
      </c>
      <c r="AL92">
        <f t="shared" si="141"/>
        <v>0</v>
      </c>
      <c r="AM92" s="3">
        <f t="shared" si="142"/>
        <v>0</v>
      </c>
      <c r="AN92" s="3">
        <f t="shared" si="143"/>
        <v>0</v>
      </c>
      <c r="AO92">
        <f t="shared" si="144"/>
        <v>0</v>
      </c>
      <c r="AP92" s="3">
        <f t="shared" si="145"/>
        <v>0</v>
      </c>
      <c r="AQ92" s="3">
        <f t="shared" si="146"/>
        <v>0</v>
      </c>
      <c r="AR92">
        <f t="shared" si="147"/>
        <v>0</v>
      </c>
      <c r="AS92" s="3">
        <f t="shared" si="148"/>
        <v>0</v>
      </c>
      <c r="AT92" s="3">
        <f t="shared" si="149"/>
        <v>0</v>
      </c>
      <c r="AU92">
        <f t="shared" si="150"/>
        <v>0</v>
      </c>
      <c r="AV92" s="3">
        <f t="shared" si="151"/>
        <v>0</v>
      </c>
      <c r="AW92" s="3">
        <f t="shared" si="152"/>
        <v>0</v>
      </c>
      <c r="AX92">
        <f t="shared" si="153"/>
        <v>0</v>
      </c>
      <c r="AY92" s="3">
        <f t="shared" si="154"/>
        <v>0</v>
      </c>
      <c r="AZ92" s="3">
        <f t="shared" si="155"/>
        <v>0</v>
      </c>
    </row>
    <row r="93" spans="20:52" x14ac:dyDescent="0.3">
      <c r="T93">
        <f t="shared" si="123"/>
        <v>0</v>
      </c>
      <c r="U93" s="3">
        <f t="shared" si="124"/>
        <v>0</v>
      </c>
      <c r="V93" s="3">
        <f t="shared" si="125"/>
        <v>0</v>
      </c>
      <c r="W93" s="2">
        <f t="shared" si="126"/>
        <v>0</v>
      </c>
      <c r="X93" s="3">
        <f t="shared" si="127"/>
        <v>0</v>
      </c>
      <c r="Y93" s="3">
        <f t="shared" si="128"/>
        <v>0</v>
      </c>
      <c r="Z93">
        <f t="shared" si="129"/>
        <v>0</v>
      </c>
      <c r="AA93" s="3">
        <f t="shared" si="130"/>
        <v>0</v>
      </c>
      <c r="AB93" s="3">
        <f t="shared" si="131"/>
        <v>0</v>
      </c>
      <c r="AC93">
        <f t="shared" si="132"/>
        <v>0</v>
      </c>
      <c r="AD93" s="3">
        <f t="shared" si="133"/>
        <v>0</v>
      </c>
      <c r="AE93" s="3">
        <f t="shared" si="134"/>
        <v>0</v>
      </c>
      <c r="AF93">
        <f t="shared" si="135"/>
        <v>0</v>
      </c>
      <c r="AG93" s="3">
        <f t="shared" si="136"/>
        <v>0</v>
      </c>
      <c r="AH93" s="3">
        <f t="shared" si="137"/>
        <v>0</v>
      </c>
      <c r="AI93">
        <f t="shared" si="138"/>
        <v>0</v>
      </c>
      <c r="AJ93" s="3">
        <f t="shared" si="139"/>
        <v>0</v>
      </c>
      <c r="AK93" s="3">
        <f t="shared" si="140"/>
        <v>0</v>
      </c>
      <c r="AL93">
        <f t="shared" si="141"/>
        <v>0</v>
      </c>
      <c r="AM93" s="3">
        <f t="shared" si="142"/>
        <v>0</v>
      </c>
      <c r="AN93" s="3">
        <f t="shared" si="143"/>
        <v>0</v>
      </c>
      <c r="AO93">
        <f t="shared" si="144"/>
        <v>0</v>
      </c>
      <c r="AP93" s="3">
        <f t="shared" si="145"/>
        <v>0</v>
      </c>
      <c r="AQ93" s="3">
        <f t="shared" si="146"/>
        <v>0</v>
      </c>
      <c r="AR93">
        <f t="shared" si="147"/>
        <v>0</v>
      </c>
      <c r="AS93" s="3">
        <f t="shared" si="148"/>
        <v>0</v>
      </c>
      <c r="AT93" s="3">
        <f t="shared" si="149"/>
        <v>0</v>
      </c>
      <c r="AU93">
        <f t="shared" si="150"/>
        <v>0</v>
      </c>
      <c r="AV93" s="3">
        <f t="shared" si="151"/>
        <v>0</v>
      </c>
      <c r="AW93" s="3">
        <f t="shared" si="152"/>
        <v>0</v>
      </c>
      <c r="AX93">
        <f t="shared" si="153"/>
        <v>0</v>
      </c>
      <c r="AY93" s="3">
        <f t="shared" si="154"/>
        <v>0</v>
      </c>
      <c r="AZ93" s="3">
        <f t="shared" si="155"/>
        <v>0</v>
      </c>
    </row>
    <row r="94" spans="20:52" x14ac:dyDescent="0.3">
      <c r="T94">
        <f t="shared" si="123"/>
        <v>0</v>
      </c>
      <c r="U94" s="3">
        <f t="shared" si="124"/>
        <v>0</v>
      </c>
      <c r="V94" s="3">
        <f t="shared" si="125"/>
        <v>0</v>
      </c>
      <c r="W94" s="2">
        <f t="shared" si="126"/>
        <v>0</v>
      </c>
      <c r="X94" s="3">
        <f t="shared" si="127"/>
        <v>0</v>
      </c>
      <c r="Y94" s="3">
        <f t="shared" si="128"/>
        <v>0</v>
      </c>
      <c r="Z94">
        <f t="shared" si="129"/>
        <v>0</v>
      </c>
      <c r="AA94" s="3">
        <f t="shared" si="130"/>
        <v>0</v>
      </c>
      <c r="AB94" s="3">
        <f t="shared" si="131"/>
        <v>0</v>
      </c>
      <c r="AC94">
        <f t="shared" si="132"/>
        <v>0</v>
      </c>
      <c r="AD94" s="3">
        <f t="shared" si="133"/>
        <v>0</v>
      </c>
      <c r="AE94" s="3">
        <f t="shared" si="134"/>
        <v>0</v>
      </c>
      <c r="AF94">
        <f t="shared" si="135"/>
        <v>0</v>
      </c>
      <c r="AG94" s="3">
        <f t="shared" si="136"/>
        <v>0</v>
      </c>
      <c r="AH94" s="3">
        <f t="shared" si="137"/>
        <v>0</v>
      </c>
      <c r="AI94">
        <f t="shared" si="138"/>
        <v>0</v>
      </c>
      <c r="AJ94" s="3">
        <f t="shared" si="139"/>
        <v>0</v>
      </c>
      <c r="AK94" s="3">
        <f t="shared" si="140"/>
        <v>0</v>
      </c>
      <c r="AL94">
        <f t="shared" si="141"/>
        <v>0</v>
      </c>
      <c r="AM94" s="3">
        <f t="shared" si="142"/>
        <v>0</v>
      </c>
      <c r="AN94" s="3">
        <f t="shared" si="143"/>
        <v>0</v>
      </c>
      <c r="AO94">
        <f t="shared" si="144"/>
        <v>0</v>
      </c>
      <c r="AP94" s="3">
        <f t="shared" si="145"/>
        <v>0</v>
      </c>
      <c r="AQ94" s="3">
        <f t="shared" si="146"/>
        <v>0</v>
      </c>
      <c r="AR94">
        <f t="shared" si="147"/>
        <v>0</v>
      </c>
      <c r="AS94" s="3">
        <f t="shared" si="148"/>
        <v>0</v>
      </c>
      <c r="AT94" s="3">
        <f t="shared" si="149"/>
        <v>0</v>
      </c>
      <c r="AU94">
        <f t="shared" si="150"/>
        <v>0</v>
      </c>
      <c r="AV94" s="3">
        <f t="shared" si="151"/>
        <v>0</v>
      </c>
      <c r="AW94" s="3">
        <f t="shared" si="152"/>
        <v>0</v>
      </c>
      <c r="AX94">
        <f t="shared" si="153"/>
        <v>0</v>
      </c>
      <c r="AY94" s="3">
        <f t="shared" si="154"/>
        <v>0</v>
      </c>
      <c r="AZ94" s="3">
        <f t="shared" si="155"/>
        <v>0</v>
      </c>
    </row>
    <row r="95" spans="20:52" x14ac:dyDescent="0.3">
      <c r="T95">
        <f t="shared" si="123"/>
        <v>0</v>
      </c>
      <c r="U95" s="3">
        <f t="shared" si="124"/>
        <v>0</v>
      </c>
      <c r="V95" s="3">
        <f t="shared" si="125"/>
        <v>0</v>
      </c>
      <c r="W95" s="2">
        <f t="shared" si="126"/>
        <v>0</v>
      </c>
      <c r="X95" s="3">
        <f t="shared" si="127"/>
        <v>0</v>
      </c>
      <c r="Y95" s="3">
        <f t="shared" si="128"/>
        <v>0</v>
      </c>
      <c r="Z95">
        <f t="shared" si="129"/>
        <v>0</v>
      </c>
      <c r="AA95" s="3">
        <f t="shared" si="130"/>
        <v>0</v>
      </c>
      <c r="AB95" s="3">
        <f t="shared" si="131"/>
        <v>0</v>
      </c>
      <c r="AC95">
        <f t="shared" si="132"/>
        <v>0</v>
      </c>
      <c r="AD95" s="3">
        <f t="shared" si="133"/>
        <v>0</v>
      </c>
      <c r="AE95" s="3">
        <f t="shared" si="134"/>
        <v>0</v>
      </c>
      <c r="AF95">
        <f t="shared" si="135"/>
        <v>0</v>
      </c>
      <c r="AG95" s="3">
        <f t="shared" si="136"/>
        <v>0</v>
      </c>
      <c r="AH95" s="3">
        <f t="shared" si="137"/>
        <v>0</v>
      </c>
      <c r="AI95">
        <f t="shared" si="138"/>
        <v>0</v>
      </c>
      <c r="AJ95" s="3">
        <f t="shared" si="139"/>
        <v>0</v>
      </c>
      <c r="AK95" s="3">
        <f t="shared" si="140"/>
        <v>0</v>
      </c>
      <c r="AL95">
        <f t="shared" si="141"/>
        <v>0</v>
      </c>
      <c r="AM95" s="3">
        <f t="shared" si="142"/>
        <v>0</v>
      </c>
      <c r="AN95" s="3">
        <f t="shared" si="143"/>
        <v>0</v>
      </c>
      <c r="AO95">
        <f t="shared" si="144"/>
        <v>0</v>
      </c>
      <c r="AP95" s="3">
        <f t="shared" si="145"/>
        <v>0</v>
      </c>
      <c r="AQ95" s="3">
        <f t="shared" si="146"/>
        <v>0</v>
      </c>
      <c r="AR95">
        <f t="shared" si="147"/>
        <v>0</v>
      </c>
      <c r="AS95" s="3">
        <f t="shared" si="148"/>
        <v>0</v>
      </c>
      <c r="AT95" s="3">
        <f t="shared" si="149"/>
        <v>0</v>
      </c>
      <c r="AU95">
        <f t="shared" si="150"/>
        <v>0</v>
      </c>
      <c r="AV95" s="3">
        <f t="shared" si="151"/>
        <v>0</v>
      </c>
      <c r="AW95" s="3">
        <f t="shared" si="152"/>
        <v>0</v>
      </c>
      <c r="AX95">
        <f t="shared" si="153"/>
        <v>0</v>
      </c>
      <c r="AY95" s="3">
        <f t="shared" si="154"/>
        <v>0</v>
      </c>
      <c r="AZ95" s="3">
        <f t="shared" si="155"/>
        <v>0</v>
      </c>
    </row>
    <row r="96" spans="20:52" x14ac:dyDescent="0.3">
      <c r="T96">
        <f t="shared" si="123"/>
        <v>0</v>
      </c>
      <c r="U96" s="3">
        <f t="shared" si="124"/>
        <v>0</v>
      </c>
      <c r="V96" s="3">
        <f t="shared" si="125"/>
        <v>0</v>
      </c>
      <c r="W96" s="2">
        <f t="shared" si="126"/>
        <v>0</v>
      </c>
      <c r="X96" s="3">
        <f t="shared" si="127"/>
        <v>0</v>
      </c>
      <c r="Y96" s="3">
        <f t="shared" si="128"/>
        <v>0</v>
      </c>
      <c r="Z96">
        <f t="shared" si="129"/>
        <v>0</v>
      </c>
      <c r="AA96" s="3">
        <f t="shared" si="130"/>
        <v>0</v>
      </c>
      <c r="AB96" s="3">
        <f t="shared" si="131"/>
        <v>0</v>
      </c>
      <c r="AC96">
        <f t="shared" si="132"/>
        <v>0</v>
      </c>
      <c r="AD96" s="3">
        <f t="shared" si="133"/>
        <v>0</v>
      </c>
      <c r="AE96" s="3">
        <f t="shared" si="134"/>
        <v>0</v>
      </c>
      <c r="AF96">
        <f t="shared" si="135"/>
        <v>0</v>
      </c>
      <c r="AG96" s="3">
        <f t="shared" si="136"/>
        <v>0</v>
      </c>
      <c r="AH96" s="3">
        <f t="shared" si="137"/>
        <v>0</v>
      </c>
      <c r="AI96">
        <f t="shared" si="138"/>
        <v>0</v>
      </c>
      <c r="AJ96" s="3">
        <f t="shared" si="139"/>
        <v>0</v>
      </c>
      <c r="AK96" s="3">
        <f t="shared" si="140"/>
        <v>0</v>
      </c>
      <c r="AL96">
        <f t="shared" si="141"/>
        <v>0</v>
      </c>
      <c r="AM96" s="3">
        <f t="shared" si="142"/>
        <v>0</v>
      </c>
      <c r="AN96" s="3">
        <f t="shared" si="143"/>
        <v>0</v>
      </c>
      <c r="AO96">
        <f t="shared" si="144"/>
        <v>0</v>
      </c>
      <c r="AP96" s="3">
        <f t="shared" si="145"/>
        <v>0</v>
      </c>
      <c r="AQ96" s="3">
        <f t="shared" si="146"/>
        <v>0</v>
      </c>
      <c r="AR96">
        <f t="shared" si="147"/>
        <v>0</v>
      </c>
      <c r="AS96" s="3">
        <f t="shared" si="148"/>
        <v>0</v>
      </c>
      <c r="AT96" s="3">
        <f t="shared" si="149"/>
        <v>0</v>
      </c>
      <c r="AU96">
        <f t="shared" si="150"/>
        <v>0</v>
      </c>
      <c r="AV96" s="3">
        <f t="shared" si="151"/>
        <v>0</v>
      </c>
      <c r="AW96" s="3">
        <f t="shared" si="152"/>
        <v>0</v>
      </c>
      <c r="AX96">
        <f t="shared" si="153"/>
        <v>0</v>
      </c>
      <c r="AY96" s="3">
        <f t="shared" si="154"/>
        <v>0</v>
      </c>
      <c r="AZ96" s="3">
        <f t="shared" si="155"/>
        <v>0</v>
      </c>
    </row>
    <row r="97" spans="20:52" x14ac:dyDescent="0.3">
      <c r="T97">
        <f t="shared" si="123"/>
        <v>0</v>
      </c>
      <c r="U97" s="3">
        <f t="shared" si="124"/>
        <v>0</v>
      </c>
      <c r="V97" s="3">
        <f t="shared" si="125"/>
        <v>0</v>
      </c>
      <c r="W97" s="2">
        <f t="shared" si="126"/>
        <v>0</v>
      </c>
      <c r="X97" s="3">
        <f t="shared" si="127"/>
        <v>0</v>
      </c>
      <c r="Y97" s="3">
        <f t="shared" si="128"/>
        <v>0</v>
      </c>
      <c r="Z97">
        <f t="shared" si="129"/>
        <v>0</v>
      </c>
      <c r="AA97" s="3">
        <f t="shared" si="130"/>
        <v>0</v>
      </c>
      <c r="AB97" s="3">
        <f t="shared" si="131"/>
        <v>0</v>
      </c>
      <c r="AC97">
        <f t="shared" si="132"/>
        <v>0</v>
      </c>
      <c r="AD97" s="3">
        <f t="shared" si="133"/>
        <v>0</v>
      </c>
      <c r="AE97" s="3">
        <f t="shared" si="134"/>
        <v>0</v>
      </c>
      <c r="AF97">
        <f t="shared" si="135"/>
        <v>0</v>
      </c>
      <c r="AG97" s="3">
        <f t="shared" si="136"/>
        <v>0</v>
      </c>
      <c r="AH97" s="3">
        <f t="shared" si="137"/>
        <v>0</v>
      </c>
      <c r="AI97">
        <f t="shared" si="138"/>
        <v>0</v>
      </c>
      <c r="AJ97" s="3">
        <f t="shared" si="139"/>
        <v>0</v>
      </c>
      <c r="AK97" s="3">
        <f t="shared" si="140"/>
        <v>0</v>
      </c>
      <c r="AL97">
        <f t="shared" si="141"/>
        <v>0</v>
      </c>
      <c r="AM97" s="3">
        <f t="shared" si="142"/>
        <v>0</v>
      </c>
      <c r="AN97" s="3">
        <f t="shared" si="143"/>
        <v>0</v>
      </c>
      <c r="AO97">
        <f t="shared" si="144"/>
        <v>0</v>
      </c>
      <c r="AP97" s="3">
        <f t="shared" si="145"/>
        <v>0</v>
      </c>
      <c r="AQ97" s="3">
        <f t="shared" si="146"/>
        <v>0</v>
      </c>
      <c r="AR97">
        <f t="shared" si="147"/>
        <v>0</v>
      </c>
      <c r="AS97" s="3">
        <f t="shared" si="148"/>
        <v>0</v>
      </c>
      <c r="AT97" s="3">
        <f t="shared" si="149"/>
        <v>0</v>
      </c>
      <c r="AU97">
        <f t="shared" si="150"/>
        <v>0</v>
      </c>
      <c r="AV97" s="3">
        <f t="shared" si="151"/>
        <v>0</v>
      </c>
      <c r="AW97" s="3">
        <f t="shared" si="152"/>
        <v>0</v>
      </c>
      <c r="AX97">
        <f t="shared" si="153"/>
        <v>0</v>
      </c>
      <c r="AY97" s="3">
        <f t="shared" si="154"/>
        <v>0</v>
      </c>
      <c r="AZ97" s="3">
        <f t="shared" si="155"/>
        <v>0</v>
      </c>
    </row>
    <row r="98" spans="20:52" x14ac:dyDescent="0.3">
      <c r="T98">
        <f t="shared" si="123"/>
        <v>0</v>
      </c>
      <c r="U98" s="3">
        <f t="shared" si="124"/>
        <v>0</v>
      </c>
      <c r="V98" s="3">
        <f t="shared" si="125"/>
        <v>0</v>
      </c>
      <c r="W98" s="2">
        <f t="shared" si="126"/>
        <v>0</v>
      </c>
      <c r="X98" s="3">
        <f t="shared" si="127"/>
        <v>0</v>
      </c>
      <c r="Y98" s="3">
        <f t="shared" si="128"/>
        <v>0</v>
      </c>
      <c r="Z98">
        <f t="shared" si="129"/>
        <v>0</v>
      </c>
      <c r="AA98" s="3">
        <f t="shared" si="130"/>
        <v>0</v>
      </c>
      <c r="AB98" s="3">
        <f t="shared" si="131"/>
        <v>0</v>
      </c>
      <c r="AC98">
        <f t="shared" si="132"/>
        <v>0</v>
      </c>
      <c r="AD98" s="3">
        <f t="shared" si="133"/>
        <v>0</v>
      </c>
      <c r="AE98" s="3">
        <f t="shared" si="134"/>
        <v>0</v>
      </c>
      <c r="AF98">
        <f t="shared" si="135"/>
        <v>0</v>
      </c>
      <c r="AG98" s="3">
        <f t="shared" si="136"/>
        <v>0</v>
      </c>
      <c r="AH98" s="3">
        <f t="shared" si="137"/>
        <v>0</v>
      </c>
      <c r="AI98">
        <f t="shared" si="138"/>
        <v>0</v>
      </c>
      <c r="AJ98" s="3">
        <f t="shared" si="139"/>
        <v>0</v>
      </c>
      <c r="AK98" s="3">
        <f t="shared" si="140"/>
        <v>0</v>
      </c>
      <c r="AL98">
        <f t="shared" si="141"/>
        <v>0</v>
      </c>
      <c r="AM98" s="3">
        <f t="shared" si="142"/>
        <v>0</v>
      </c>
      <c r="AN98" s="3">
        <f t="shared" si="143"/>
        <v>0</v>
      </c>
      <c r="AO98">
        <f t="shared" si="144"/>
        <v>0</v>
      </c>
      <c r="AP98" s="3">
        <f t="shared" si="145"/>
        <v>0</v>
      </c>
      <c r="AQ98" s="3">
        <f t="shared" si="146"/>
        <v>0</v>
      </c>
      <c r="AR98">
        <f t="shared" si="147"/>
        <v>0</v>
      </c>
      <c r="AS98" s="3">
        <f t="shared" si="148"/>
        <v>0</v>
      </c>
      <c r="AT98" s="3">
        <f t="shared" si="149"/>
        <v>0</v>
      </c>
      <c r="AU98">
        <f t="shared" si="150"/>
        <v>0</v>
      </c>
      <c r="AV98" s="3">
        <f t="shared" si="151"/>
        <v>0</v>
      </c>
      <c r="AW98" s="3">
        <f t="shared" si="152"/>
        <v>0</v>
      </c>
      <c r="AX98">
        <f t="shared" si="153"/>
        <v>0</v>
      </c>
      <c r="AY98" s="3">
        <f t="shared" si="154"/>
        <v>0</v>
      </c>
      <c r="AZ98" s="3">
        <f t="shared" si="155"/>
        <v>0</v>
      </c>
    </row>
    <row r="99" spans="20:52" x14ac:dyDescent="0.3">
      <c r="T99">
        <f t="shared" si="123"/>
        <v>0</v>
      </c>
      <c r="U99" s="3">
        <f t="shared" si="124"/>
        <v>0</v>
      </c>
      <c r="V99" s="3">
        <f t="shared" si="125"/>
        <v>0</v>
      </c>
      <c r="W99" s="2">
        <f t="shared" si="126"/>
        <v>0</v>
      </c>
      <c r="X99" s="3">
        <f t="shared" si="127"/>
        <v>0</v>
      </c>
      <c r="Y99" s="3">
        <f t="shared" si="128"/>
        <v>0</v>
      </c>
      <c r="Z99">
        <f t="shared" si="129"/>
        <v>0</v>
      </c>
      <c r="AA99" s="3">
        <f t="shared" si="130"/>
        <v>0</v>
      </c>
      <c r="AB99" s="3">
        <f t="shared" si="131"/>
        <v>0</v>
      </c>
      <c r="AC99">
        <f t="shared" si="132"/>
        <v>0</v>
      </c>
      <c r="AD99" s="3">
        <f t="shared" si="133"/>
        <v>0</v>
      </c>
      <c r="AE99" s="3">
        <f t="shared" si="134"/>
        <v>0</v>
      </c>
      <c r="AF99">
        <f t="shared" si="135"/>
        <v>0</v>
      </c>
      <c r="AG99" s="3">
        <f t="shared" si="136"/>
        <v>0</v>
      </c>
      <c r="AH99" s="3">
        <f t="shared" si="137"/>
        <v>0</v>
      </c>
      <c r="AI99">
        <f t="shared" si="138"/>
        <v>0</v>
      </c>
      <c r="AJ99" s="3">
        <f t="shared" si="139"/>
        <v>0</v>
      </c>
      <c r="AK99" s="3">
        <f t="shared" si="140"/>
        <v>0</v>
      </c>
      <c r="AL99">
        <f t="shared" si="141"/>
        <v>0</v>
      </c>
      <c r="AM99" s="3">
        <f t="shared" si="142"/>
        <v>0</v>
      </c>
      <c r="AN99" s="3">
        <f t="shared" si="143"/>
        <v>0</v>
      </c>
      <c r="AO99">
        <f t="shared" si="144"/>
        <v>0</v>
      </c>
      <c r="AP99" s="3">
        <f t="shared" si="145"/>
        <v>0</v>
      </c>
      <c r="AQ99" s="3">
        <f t="shared" si="146"/>
        <v>0</v>
      </c>
      <c r="AR99">
        <f t="shared" si="147"/>
        <v>0</v>
      </c>
      <c r="AS99" s="3">
        <f t="shared" si="148"/>
        <v>0</v>
      </c>
      <c r="AT99" s="3">
        <f t="shared" si="149"/>
        <v>0</v>
      </c>
      <c r="AU99">
        <f t="shared" si="150"/>
        <v>0</v>
      </c>
      <c r="AV99" s="3">
        <f t="shared" si="151"/>
        <v>0</v>
      </c>
      <c r="AW99" s="3">
        <f t="shared" si="152"/>
        <v>0</v>
      </c>
      <c r="AX99">
        <f t="shared" si="153"/>
        <v>0</v>
      </c>
      <c r="AY99" s="3">
        <f t="shared" si="154"/>
        <v>0</v>
      </c>
      <c r="AZ99" s="3">
        <f t="shared" si="155"/>
        <v>0</v>
      </c>
    </row>
    <row r="100" spans="20:52" x14ac:dyDescent="0.3">
      <c r="T100">
        <f t="shared" si="123"/>
        <v>0</v>
      </c>
      <c r="U100" s="3">
        <f t="shared" si="124"/>
        <v>0</v>
      </c>
      <c r="V100" s="3">
        <f t="shared" si="125"/>
        <v>0</v>
      </c>
      <c r="W100" s="2">
        <f t="shared" si="126"/>
        <v>0</v>
      </c>
      <c r="X100" s="3">
        <f t="shared" si="127"/>
        <v>0</v>
      </c>
      <c r="Y100" s="3">
        <f t="shared" si="128"/>
        <v>0</v>
      </c>
      <c r="Z100">
        <f t="shared" si="129"/>
        <v>0</v>
      </c>
      <c r="AA100" s="3">
        <f t="shared" si="130"/>
        <v>0</v>
      </c>
      <c r="AB100" s="3">
        <f t="shared" si="131"/>
        <v>0</v>
      </c>
      <c r="AC100">
        <f t="shared" si="132"/>
        <v>0</v>
      </c>
      <c r="AD100" s="3">
        <f t="shared" si="133"/>
        <v>0</v>
      </c>
      <c r="AE100" s="3">
        <f t="shared" si="134"/>
        <v>0</v>
      </c>
      <c r="AF100">
        <f t="shared" si="135"/>
        <v>0</v>
      </c>
      <c r="AG100" s="3">
        <f t="shared" si="136"/>
        <v>0</v>
      </c>
      <c r="AH100" s="3">
        <f t="shared" si="137"/>
        <v>0</v>
      </c>
      <c r="AI100">
        <f t="shared" si="138"/>
        <v>0</v>
      </c>
      <c r="AJ100" s="3">
        <f t="shared" si="139"/>
        <v>0</v>
      </c>
      <c r="AK100" s="3">
        <f t="shared" si="140"/>
        <v>0</v>
      </c>
      <c r="AL100">
        <f t="shared" si="141"/>
        <v>0</v>
      </c>
      <c r="AM100" s="3">
        <f t="shared" si="142"/>
        <v>0</v>
      </c>
      <c r="AN100" s="3">
        <f t="shared" si="143"/>
        <v>0</v>
      </c>
      <c r="AO100">
        <f t="shared" si="144"/>
        <v>0</v>
      </c>
      <c r="AP100" s="3">
        <f t="shared" si="145"/>
        <v>0</v>
      </c>
      <c r="AQ100" s="3">
        <f t="shared" si="146"/>
        <v>0</v>
      </c>
      <c r="AR100">
        <f t="shared" si="147"/>
        <v>0</v>
      </c>
      <c r="AS100" s="3">
        <f t="shared" si="148"/>
        <v>0</v>
      </c>
      <c r="AT100" s="3">
        <f t="shared" si="149"/>
        <v>0</v>
      </c>
      <c r="AU100">
        <f t="shared" si="150"/>
        <v>0</v>
      </c>
      <c r="AV100" s="3">
        <f t="shared" si="151"/>
        <v>0</v>
      </c>
      <c r="AW100" s="3">
        <f t="shared" si="152"/>
        <v>0</v>
      </c>
      <c r="AX100">
        <f t="shared" si="153"/>
        <v>0</v>
      </c>
      <c r="AY100" s="3">
        <f t="shared" si="154"/>
        <v>0</v>
      </c>
      <c r="AZ100" s="3">
        <f t="shared" si="155"/>
        <v>0</v>
      </c>
    </row>
    <row r="101" spans="20:52" x14ac:dyDescent="0.3">
      <c r="T101">
        <f t="shared" si="123"/>
        <v>0</v>
      </c>
      <c r="U101" s="3">
        <f t="shared" si="124"/>
        <v>0</v>
      </c>
      <c r="V101" s="3">
        <f t="shared" si="125"/>
        <v>0</v>
      </c>
      <c r="W101" s="2">
        <f t="shared" si="126"/>
        <v>0</v>
      </c>
      <c r="X101" s="3">
        <f t="shared" si="127"/>
        <v>0</v>
      </c>
      <c r="Y101" s="3">
        <f t="shared" si="128"/>
        <v>0</v>
      </c>
      <c r="Z101">
        <f t="shared" si="129"/>
        <v>0</v>
      </c>
      <c r="AA101" s="3">
        <f t="shared" si="130"/>
        <v>0</v>
      </c>
      <c r="AB101" s="3">
        <f t="shared" si="131"/>
        <v>0</v>
      </c>
      <c r="AC101">
        <f t="shared" si="132"/>
        <v>0</v>
      </c>
      <c r="AD101" s="3">
        <f t="shared" si="133"/>
        <v>0</v>
      </c>
      <c r="AE101" s="3">
        <f t="shared" si="134"/>
        <v>0</v>
      </c>
      <c r="AF101">
        <f t="shared" si="135"/>
        <v>0</v>
      </c>
      <c r="AG101" s="3">
        <f t="shared" si="136"/>
        <v>0</v>
      </c>
      <c r="AH101" s="3">
        <f t="shared" si="137"/>
        <v>0</v>
      </c>
      <c r="AI101">
        <f t="shared" si="138"/>
        <v>0</v>
      </c>
      <c r="AJ101" s="3">
        <f t="shared" si="139"/>
        <v>0</v>
      </c>
      <c r="AK101" s="3">
        <f t="shared" si="140"/>
        <v>0</v>
      </c>
      <c r="AL101">
        <f t="shared" si="141"/>
        <v>0</v>
      </c>
      <c r="AM101" s="3">
        <f t="shared" si="142"/>
        <v>0</v>
      </c>
      <c r="AN101" s="3">
        <f t="shared" si="143"/>
        <v>0</v>
      </c>
      <c r="AO101">
        <f t="shared" si="144"/>
        <v>0</v>
      </c>
      <c r="AP101" s="3">
        <f t="shared" si="145"/>
        <v>0</v>
      </c>
      <c r="AQ101" s="3">
        <f t="shared" si="146"/>
        <v>0</v>
      </c>
      <c r="AR101">
        <f t="shared" si="147"/>
        <v>0</v>
      </c>
      <c r="AS101" s="3">
        <f t="shared" si="148"/>
        <v>0</v>
      </c>
      <c r="AT101" s="3">
        <f t="shared" si="149"/>
        <v>0</v>
      </c>
      <c r="AU101">
        <f t="shared" si="150"/>
        <v>0</v>
      </c>
      <c r="AV101" s="3">
        <f t="shared" si="151"/>
        <v>0</v>
      </c>
      <c r="AW101" s="3">
        <f t="shared" si="152"/>
        <v>0</v>
      </c>
      <c r="AX101">
        <f t="shared" si="153"/>
        <v>0</v>
      </c>
      <c r="AY101" s="3">
        <f t="shared" si="154"/>
        <v>0</v>
      </c>
      <c r="AZ101" s="3">
        <f t="shared" si="155"/>
        <v>0</v>
      </c>
    </row>
  </sheetData>
  <sortState xmlns:xlrd2="http://schemas.microsoft.com/office/spreadsheetml/2017/richdata2" ref="A5:BA70">
    <sortCondition descending="1" ref="F5:F70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positions_legacy_view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2021-03-13T12:04:26Z</dcterms:created>
  <dcterms:modified xsi:type="dcterms:W3CDTF">2021-03-14T14:24:24Z</dcterms:modified>
</cp:coreProperties>
</file>